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12"/>
  <workbookPr defaultThemeVersion="166925"/>
  <mc:AlternateContent xmlns:mc="http://schemas.openxmlformats.org/markup-compatibility/2006">
    <mc:Choice Requires="x15">
      <x15ac:absPath xmlns:x15ac="http://schemas.microsoft.com/office/spreadsheetml/2010/11/ac" url="https://bettercottoninitiative.sharepoint.com/sites/FundraisingTeam/Shared Documents/D. Grant Management/1. Current Grants/ISEAL_DELTA_2018-22/G_Comm/Website&amp;Blog/Documents to upload/"/>
    </mc:Choice>
  </mc:AlternateContent>
  <xr:revisionPtr revIDLastSave="190" documentId="8_{8BF590A5-B3B4-442E-9B59-63A0A8D72F67}" xr6:coauthVersionLast="47" xr6:coauthVersionMax="47" xr10:uidLastSave="{4E270013-3C58-41D6-963D-995086C55E2D}"/>
  <bookViews>
    <workbookView xWindow="28690" yWindow="-110" windowWidth="29020" windowHeight="15700" xr2:uid="{E3330BD7-C161-0048-8186-2461639E1362}"/>
  </bookViews>
  <sheets>
    <sheet name="COVER" sheetId="36" r:id="rId1"/>
    <sheet name="INTRODUCTION" sheetId="31" r:id="rId2"/>
    <sheet name="INSTRUCTIONS" sheetId="32" r:id="rId3"/>
    <sheet name="REPORTING GUIDANCE" sheetId="35" r:id="rId4"/>
    <sheet name="NATIONAL SNAPSHOT" sheetId="12" r:id="rId5"/>
    <sheet name="1_HHP data " sheetId="13" r:id="rId6"/>
    <sheet name="Sheet1" sheetId="33" state="hidden" r:id="rId7"/>
    <sheet name="2_Pesticide risk data" sheetId="14" r:id="rId8"/>
    <sheet name="3_Water data" sheetId="15" r:id="rId9"/>
    <sheet name="4_soil carbon data" sheetId="17" r:id="rId10"/>
    <sheet name="5_Fertilizer use data" sheetId="18" r:id="rId11"/>
    <sheet name="6_Forest etc converted data" sheetId="19" r:id="rId12"/>
    <sheet name="7_ GHG data" sheetId="20" r:id="rId13"/>
    <sheet name="8_Average yield data" sheetId="21" r:id="rId14"/>
    <sheet name="9_Gross margin data" sheetId="24" r:id="rId15"/>
    <sheet name="10_Price at farmgate data" sheetId="22" r:id="rId16"/>
    <sheet name="11_Legal min wage data" sheetId="23" r:id="rId17"/>
    <sheet name="12_Child labour data" sheetId="25" r:id="rId18"/>
    <sheet name="13_Forced labour data" sheetId="26" r:id="rId19"/>
    <sheet name="14_Women empowerment data" sheetId="27" r:id="rId20"/>
    <sheet name="15_Fatalities &amp; non-fatalities" sheetId="28" r:id="rId21"/>
    <sheet name="Addendum_HHP Compendium" sheetId="34" r:id="rId22"/>
    <sheet name="Addendum_ETL &amp; TLI" sheetId="29" r:id="rId23"/>
    <sheet name="Addendum_GHG tools" sheetId="30" r:id="rId24"/>
    <sheet name="Budget solution 2" sheetId="4" state="hidden" r:id="rId2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 i="17" l="1"/>
  <c r="H21" i="15"/>
  <c r="N21" i="15" s="1"/>
  <c r="J21" i="15"/>
  <c r="H21" i="21"/>
  <c r="P21" i="15" s="1"/>
  <c r="Q21" i="15" s="1"/>
  <c r="F14" i="12" s="1"/>
  <c r="H26" i="32"/>
  <c r="H62" i="25"/>
  <c r="G62" i="25"/>
  <c r="F62" i="25"/>
  <c r="H43" i="28"/>
  <c r="G43" i="28"/>
  <c r="F43" i="28"/>
  <c r="F42" i="27"/>
  <c r="G65" i="26"/>
  <c r="F65" i="26"/>
  <c r="I54" i="23"/>
  <c r="H54" i="23"/>
  <c r="G54" i="23"/>
  <c r="F54" i="23"/>
  <c r="G42" i="22"/>
  <c r="F42" i="22"/>
  <c r="H46" i="24"/>
  <c r="G46" i="24"/>
  <c r="F46" i="24"/>
  <c r="G42" i="21"/>
  <c r="F42" i="21"/>
  <c r="G54" i="19"/>
  <c r="F54" i="19"/>
  <c r="G55" i="18"/>
  <c r="F55" i="18"/>
  <c r="H48" i="17"/>
  <c r="G48" i="17"/>
  <c r="F48" i="17"/>
  <c r="P45" i="15"/>
  <c r="N45" i="15"/>
  <c r="M45" i="15"/>
  <c r="L45" i="15"/>
  <c r="K45" i="15"/>
  <c r="J45" i="15"/>
  <c r="I45" i="15"/>
  <c r="G45" i="15"/>
  <c r="F45" i="15"/>
  <c r="H58" i="14"/>
  <c r="G58" i="14"/>
  <c r="G58" i="13"/>
  <c r="F58" i="13"/>
  <c r="G24" i="12"/>
  <c r="G28" i="12"/>
  <c r="G30" i="12"/>
  <c r="G63" i="32"/>
  <c r="F63" i="32"/>
  <c r="G8" i="12"/>
  <c r="H23" i="13"/>
  <c r="L21" i="15"/>
  <c r="L33" i="15"/>
  <c r="L27" i="15"/>
  <c r="J33" i="15"/>
  <c r="Q33" i="15" s="1"/>
  <c r="D14" i="12" s="1"/>
  <c r="J27" i="15"/>
  <c r="Q27" i="15" s="1"/>
  <c r="E14" i="12" s="1"/>
  <c r="H52" i="26"/>
  <c r="H51" i="26"/>
  <c r="H50" i="26"/>
  <c r="H49" i="26"/>
  <c r="H48" i="26"/>
  <c r="H47" i="26"/>
  <c r="H40" i="26"/>
  <c r="H39" i="26"/>
  <c r="H38" i="26"/>
  <c r="H37" i="26"/>
  <c r="H36" i="26"/>
  <c r="H35" i="26"/>
  <c r="H28" i="26"/>
  <c r="H27" i="26"/>
  <c r="H26" i="26"/>
  <c r="H25" i="26"/>
  <c r="H24" i="26"/>
  <c r="H23" i="26"/>
  <c r="F53" i="26"/>
  <c r="F41" i="26"/>
  <c r="F29" i="26"/>
  <c r="H29" i="26" s="1"/>
  <c r="F35" i="12" s="1"/>
  <c r="G40" i="12"/>
  <c r="J43" i="23"/>
  <c r="D30" i="12"/>
  <c r="K43" i="23"/>
  <c r="D31" i="12" s="1"/>
  <c r="K34" i="23"/>
  <c r="E31" i="12"/>
  <c r="J34" i="23"/>
  <c r="E30" i="12" s="1"/>
  <c r="K25" i="23"/>
  <c r="F31" i="12"/>
  <c r="J25" i="23"/>
  <c r="F30" i="12" s="1"/>
  <c r="G31" i="12"/>
  <c r="F22" i="12"/>
  <c r="E22" i="12"/>
  <c r="D22" i="12"/>
  <c r="H51" i="25"/>
  <c r="F51" i="25"/>
  <c r="D33" i="12" s="1"/>
  <c r="H39" i="25"/>
  <c r="F39" i="25"/>
  <c r="L31" i="27"/>
  <c r="D37" i="12" s="1"/>
  <c r="L26" i="27"/>
  <c r="E37" i="12" s="1"/>
  <c r="L21" i="27"/>
  <c r="F37" i="12" s="1"/>
  <c r="H27" i="25"/>
  <c r="F27" i="25"/>
  <c r="F33" i="12"/>
  <c r="E33" i="12"/>
  <c r="Q42" i="20"/>
  <c r="P42" i="20"/>
  <c r="O42" i="20"/>
  <c r="N42" i="20"/>
  <c r="M42" i="20"/>
  <c r="L42" i="20"/>
  <c r="K42" i="20"/>
  <c r="J42" i="20"/>
  <c r="I42" i="20"/>
  <c r="H42" i="20"/>
  <c r="G42" i="20"/>
  <c r="G59" i="32"/>
  <c r="F59" i="32"/>
  <c r="H50" i="32"/>
  <c r="H49" i="32"/>
  <c r="H48" i="32"/>
  <c r="H51" i="32" s="1"/>
  <c r="H47" i="32"/>
  <c r="H39" i="32"/>
  <c r="H38" i="32"/>
  <c r="H37" i="32"/>
  <c r="H36" i="32"/>
  <c r="H40" i="32" s="1"/>
  <c r="H29" i="32"/>
  <c r="H28" i="32"/>
  <c r="H27" i="32"/>
  <c r="H30" i="32" s="1"/>
  <c r="G9" i="12"/>
  <c r="I23" i="14"/>
  <c r="K23" i="14" s="1"/>
  <c r="K27" i="14" s="1"/>
  <c r="F8" i="12" s="1"/>
  <c r="H26" i="13"/>
  <c r="J32" i="28"/>
  <c r="D40" i="12" s="1"/>
  <c r="I32" i="28"/>
  <c r="D39" i="12"/>
  <c r="J26" i="28"/>
  <c r="E40" i="12" s="1"/>
  <c r="I26" i="28"/>
  <c r="E39" i="12"/>
  <c r="J20" i="28"/>
  <c r="F40" i="12" s="1"/>
  <c r="I20" i="28"/>
  <c r="F39" i="12"/>
  <c r="G53" i="26"/>
  <c r="H53" i="26" s="1"/>
  <c r="D35" i="12" s="1"/>
  <c r="G41" i="26"/>
  <c r="H41" i="26" s="1"/>
  <c r="E35" i="12" s="1"/>
  <c r="G29" i="26"/>
  <c r="H31" i="22"/>
  <c r="D28" i="12" s="1"/>
  <c r="H26" i="22"/>
  <c r="E28" i="12" s="1"/>
  <c r="H21" i="22"/>
  <c r="F28" i="12" s="1"/>
  <c r="I35" i="24"/>
  <c r="D26" i="12" s="1"/>
  <c r="I29" i="24"/>
  <c r="E26" i="12" s="1"/>
  <c r="I23" i="24"/>
  <c r="F26" i="12" s="1"/>
  <c r="H31" i="21"/>
  <c r="D24" i="12" s="1"/>
  <c r="H26" i="21"/>
  <c r="E24" i="12" s="1"/>
  <c r="H42" i="19"/>
  <c r="H41" i="19"/>
  <c r="H40" i="19"/>
  <c r="H43" i="19" s="1"/>
  <c r="D20" i="12" s="1"/>
  <c r="H33" i="19"/>
  <c r="H32" i="19"/>
  <c r="H31" i="19"/>
  <c r="H34" i="19" s="1"/>
  <c r="E20" i="12" s="1"/>
  <c r="H24" i="19"/>
  <c r="H23" i="19"/>
  <c r="H22" i="19"/>
  <c r="I37" i="17"/>
  <c r="I31" i="17"/>
  <c r="E16" i="12" s="1"/>
  <c r="I25" i="17"/>
  <c r="K26" i="14"/>
  <c r="L23" i="14"/>
  <c r="L27" i="14" s="1"/>
  <c r="F9" i="12" s="1"/>
  <c r="I46" i="14"/>
  <c r="L46" i="14"/>
  <c r="I45" i="14"/>
  <c r="L45" i="14" s="1"/>
  <c r="I44" i="14"/>
  <c r="L44" i="14"/>
  <c r="I43" i="14"/>
  <c r="L43" i="14" s="1"/>
  <c r="L47" i="14" s="1"/>
  <c r="D9" i="12" s="1"/>
  <c r="I36" i="14"/>
  <c r="L36" i="14" s="1"/>
  <c r="I35" i="14"/>
  <c r="L35" i="14"/>
  <c r="I34" i="14"/>
  <c r="L34" i="14" s="1"/>
  <c r="I33" i="14"/>
  <c r="L33" i="14"/>
  <c r="L37" i="14" s="1"/>
  <c r="E9" i="12" s="1"/>
  <c r="I24" i="14"/>
  <c r="L24" i="14"/>
  <c r="I25" i="14"/>
  <c r="L25" i="14" s="1"/>
  <c r="I26" i="14"/>
  <c r="L26" i="14"/>
  <c r="F12" i="12"/>
  <c r="D16" i="12"/>
  <c r="F16" i="12"/>
  <c r="H25" i="19"/>
  <c r="F20" i="12" s="1"/>
  <c r="G13" i="12"/>
  <c r="G12" i="12"/>
  <c r="G39" i="28"/>
  <c r="F39" i="28"/>
  <c r="G38" i="22"/>
  <c r="F38" i="22"/>
  <c r="F42" i="24"/>
  <c r="G38" i="21"/>
  <c r="F38" i="21"/>
  <c r="H38" i="20"/>
  <c r="I38" i="20"/>
  <c r="J38" i="20"/>
  <c r="K38" i="20"/>
  <c r="L38" i="20"/>
  <c r="M38" i="20"/>
  <c r="N38" i="20"/>
  <c r="O38" i="20"/>
  <c r="P38" i="20"/>
  <c r="Q38" i="20"/>
  <c r="G38" i="20"/>
  <c r="H27" i="15"/>
  <c r="E12" i="12" s="1"/>
  <c r="H33" i="15"/>
  <c r="N33" i="15" s="1"/>
  <c r="O33" i="15" s="1"/>
  <c r="D13" i="12" s="1"/>
  <c r="R42" i="20"/>
  <c r="F42" i="20"/>
  <c r="R38" i="20"/>
  <c r="F38" i="20"/>
  <c r="N27" i="15"/>
  <c r="F44" i="17"/>
  <c r="H54" i="14"/>
  <c r="G54" i="14"/>
  <c r="K46" i="14"/>
  <c r="K45" i="14"/>
  <c r="K44" i="14"/>
  <c r="K43" i="14"/>
  <c r="K47" i="14" s="1"/>
  <c r="D8" i="12" s="1"/>
  <c r="K36" i="14"/>
  <c r="K35" i="14"/>
  <c r="K34" i="14"/>
  <c r="K33" i="14"/>
  <c r="K37" i="14"/>
  <c r="E8" i="12" s="1"/>
  <c r="K25" i="14"/>
  <c r="K24" i="14"/>
  <c r="H25" i="18"/>
  <c r="F51" i="18"/>
  <c r="G54" i="13"/>
  <c r="F54" i="13"/>
  <c r="H43" i="18"/>
  <c r="H42" i="18"/>
  <c r="H41" i="18"/>
  <c r="H44" i="18" s="1"/>
  <c r="D18" i="12" s="1"/>
  <c r="H34" i="18"/>
  <c r="H33" i="18"/>
  <c r="H32" i="18"/>
  <c r="H24" i="18"/>
  <c r="H23" i="18"/>
  <c r="H26" i="18" s="1"/>
  <c r="F18" i="12" s="1"/>
  <c r="G18" i="12" s="1"/>
  <c r="G39" i="12"/>
  <c r="G37" i="12"/>
  <c r="G35" i="12"/>
  <c r="G33" i="12"/>
  <c r="G26" i="12"/>
  <c r="G22" i="12"/>
  <c r="G20" i="12"/>
  <c r="G16" i="12"/>
  <c r="G14" i="12"/>
  <c r="H35" i="18"/>
  <c r="E18" i="12" s="1"/>
  <c r="H46" i="13"/>
  <c r="H36" i="13"/>
  <c r="H45" i="13"/>
  <c r="H44" i="13"/>
  <c r="H43" i="13"/>
  <c r="E5" i="12"/>
  <c r="H25" i="13"/>
  <c r="H24" i="13"/>
  <c r="H34" i="13"/>
  <c r="H35" i="13"/>
  <c r="H33" i="13"/>
  <c r="H37" i="13" s="1"/>
  <c r="E6" i="12" s="1"/>
  <c r="H47" i="13"/>
  <c r="D6" i="12" s="1"/>
  <c r="H27" i="13"/>
  <c r="F6" i="12" s="1"/>
  <c r="G6" i="12" s="1"/>
  <c r="B33" i="4"/>
  <c r="B35" i="4" s="1"/>
  <c r="B37" i="4" s="1"/>
  <c r="B41" i="4" s="1"/>
  <c r="C31" i="4"/>
  <c r="D31" i="4"/>
  <c r="C30" i="4"/>
  <c r="D30" i="4"/>
  <c r="C29" i="4"/>
  <c r="D29" i="4" s="1"/>
  <c r="C28" i="4"/>
  <c r="D28" i="4"/>
  <c r="C27" i="4"/>
  <c r="D27" i="4"/>
  <c r="C24" i="4"/>
  <c r="D24" i="4"/>
  <c r="C23" i="4"/>
  <c r="D23" i="4" s="1"/>
  <c r="C20" i="4"/>
  <c r="D20" i="4"/>
  <c r="C19" i="4"/>
  <c r="D19" i="4"/>
  <c r="C18" i="4"/>
  <c r="D18" i="4"/>
  <c r="C17" i="4"/>
  <c r="D17" i="4" s="1"/>
  <c r="C16" i="4"/>
  <c r="D16" i="4"/>
  <c r="C15" i="4"/>
  <c r="D15" i="4"/>
  <c r="C14" i="4"/>
  <c r="D14" i="4"/>
  <c r="C9" i="4"/>
  <c r="D9" i="4" s="1"/>
  <c r="C8" i="4"/>
  <c r="D8" i="4"/>
  <c r="C7" i="4"/>
  <c r="D7" i="4"/>
  <c r="C4" i="4"/>
  <c r="C33" i="4" s="1"/>
  <c r="C35" i="4" s="1"/>
  <c r="C37" i="4" s="1"/>
  <c r="C41" i="4" s="1"/>
  <c r="D2" i="4"/>
  <c r="O21" i="15" l="1"/>
  <c r="F13" i="12" s="1"/>
  <c r="D4" i="4"/>
  <c r="D33" i="4" s="1"/>
  <c r="D35" i="4" s="1"/>
  <c r="D37" i="4" s="1"/>
  <c r="D41" i="4" s="1"/>
  <c r="O27" i="15"/>
  <c r="E13" i="12" s="1"/>
  <c r="F24" i="12"/>
  <c r="D1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tc={F0EEE2D0-1EA2-0941-8833-01D334504A50}</author>
  </authors>
  <commentList>
    <comment ref="I50" authorId="0" shapeId="0" xr:uid="{F0EEE2D0-1EA2-0941-8833-01D334504A50}">
      <text>
        <t>[Threaded comment]
Your version of Excel allows you to read this threaded comment; however, any edits to it will get removed if the file is opened in a newer version of Excel. Learn more: https://go.microsoft.com/fwlink/?linkid=870924
Comment:
    This is the data point in the indicator matrix and the Data Reference Model, but the data point needed for the indicator is total # paid below minimum wage, not the average wage.</t>
      </text>
    </comment>
  </commentList>
</comments>
</file>

<file path=xl/sharedStrings.xml><?xml version="1.0" encoding="utf-8"?>
<sst xmlns="http://schemas.openxmlformats.org/spreadsheetml/2006/main" count="2546" uniqueCount="1097">
  <si>
    <t xml:space="preserve"> </t>
  </si>
  <si>
    <t>DELTA PROJECT SUSTAINABILITY DATA COLLECTION TOOL</t>
  </si>
  <si>
    <r>
      <t>Published 2022 by Better Cotton/ Delta Project Team</t>
    </r>
    <r>
      <rPr>
        <sz val="5"/>
        <color theme="1"/>
        <rFont val="Calibri"/>
        <family val="2"/>
        <scheme val="minor"/>
      </rPr>
      <t>1</t>
    </r>
  </si>
  <si>
    <t>Author: Chris Cosgrove</t>
  </si>
  <si>
    <t xml:space="preserve">
Acknowledgements:
The author and the editors wish to acknowledge and thank the following persons and organisations for their valuable support and contribution: Allan Williams (Cotton Research and Development Corporation), Kai Hughes and Lorena Ruiz (International Cotton Advisory Council), Denis Seudieu (International Coffee Organisation), and Francesca Mancini.</t>
  </si>
  <si>
    <t>www.deltaframework.org</t>
  </si>
  <si>
    <t>Disclaimer: The views expressed in this publication are those of the author and do not necessarily represent those of the ISEAL Secretariat, ISEAL members, or donor entities to the ISEAL Innovations Fund.</t>
  </si>
  <si>
    <t>The project was possible thanks to a grant from the ISEAL Innovations Fund, which is supported by:</t>
  </si>
  <si>
    <t>1 The four Delta Project partners are: Better Cotton, the Global Coffee Platform (GCP), the International Coffee Organisation (ICO), and the International Cotton Advisory Committee (ICAC).</t>
  </si>
  <si>
    <t>Purpose</t>
  </si>
  <si>
    <t xml:space="preserve">The purpose of this tool is to support national commodity associations and other relevant public bodies to aggregate producer level data using the Delta indicators to assess the sustainability performance of the commodity’s production at country level.
This Data Tool builds on  previous Delta Project work to define the most important sustainability indicators for cotton and coffee production. It pulls the most relevant requirements for reporting into one place, to make it convenient for National Commodity Associations and other users to begin reporting. </t>
  </si>
  <si>
    <t>How to use</t>
  </si>
  <si>
    <t>There are 15 indicator data tabs for each of the 15 indicators. Begin by choosing which indicators are to be reported, and entering data into these tabs. More instructions for how to do this are in the INSTRUCTIONS tab.
The "NATIONAL SNAPSHOT" tab is linked to key data in each of the 15 indicator tabs to show at a glance summary performance. It almost writes itself. Users only need to manually enter the data confidence rating for each indicator (which is self-assessed on each indicator tab, and explained in the INSTRUCTIONS tab).
Once you have collected data, the obvious next step is to report this data to show the progress you're making and the impacts you have. The "REPORTING GUIDANCE" tab provides some suggestions to go about this, with links to well-known sustainability reporting frameworks.</t>
  </si>
  <si>
    <t>Overcoming challenges</t>
  </si>
  <si>
    <t>The Delta Project recognizes the availability and quality of data varies enormously for each national commodity association, and the resources to obtain new data are often very limited. 
At the same time, we know customers and other stakeholders are increasingly looking for evidence of improving sustainability performance. 
This tool aims to allow users with differing data collection capacity and capability to start to collect data now to enable reporting and tracking of progres, and to improve data collection over time.
One way it does this is by encouraging users to start with data that is already available. Examples of potential existing primary and secondary data sources are provided on each data tab.  
It also provices a simple self-assessment of the quality of the data source being used. This is explained on the "Instructions" tab. Being clear to readers on the quality of the data helps them make better informed decisions, and it helps users to prioritise what data collection could be improved.
And finally, if data is not available, the decision tree below is designed to help prioritise which data users should try to collect, as resources are available. Collecting sustainability data to track performance often has real economic or social benefits for the industry, a local community, or the nation. This decision tree helps to make the business case for collecting new data for users, or working with government, NGOs or other partners to collect data.</t>
  </si>
  <si>
    <t>Decision tree: find new data sources, improve existing data sources, or both?</t>
  </si>
  <si>
    <t>Progress over perfection</t>
  </si>
  <si>
    <t>This data collection tool is not perfect. It recognises the real challenges many National Commodity Associations have to collect and aggregate data, and provides a way to make a start. It is designed to reduce barriers to data collection, and to help users improve over time.
Over time, this data collection tool neds to evolve and improve, just like the data collection and reporting of individual reporting countries needs to.</t>
  </si>
  <si>
    <t>This example page is for Indicator 1, HHP data.  The same format and instructions apply for each of the 15 indicator tabs. Cells have been filled in to show you how it looks when complete.</t>
  </si>
  <si>
    <t>Dimension:</t>
  </si>
  <si>
    <t>Environmental and social</t>
  </si>
  <si>
    <t>Area:</t>
  </si>
  <si>
    <t>Pest and pesticide management</t>
  </si>
  <si>
    <t>Relevance:</t>
  </si>
  <si>
    <t>All except from farms under organic management</t>
  </si>
  <si>
    <t>Target:</t>
  </si>
  <si>
    <t>0% - A clear, time-bound plan needs to be in place to phase out the use of Highly Hazardous Pesticides (HHPs)</t>
  </si>
  <si>
    <t>SDG alignment:</t>
  </si>
  <si>
    <t>2.4.1. Proportion of agricultural area under productive and sustainable agriculture; data item 7.2: Use of highly or extremely hazardous or illegal pesticides by the agricultural holding (Y/N)</t>
  </si>
  <si>
    <t>Unit:</t>
  </si>
  <si>
    <t>Kg pesticide active ingredient (a.i.) / ha for listed Highly Hazardous Pesticides (HHP)</t>
  </si>
  <si>
    <t>Methodology / analysis:</t>
  </si>
  <si>
    <t>Kg of formulated products need to be converted into Kg of active ingredients using the concentration rates provided in the product label</t>
  </si>
  <si>
    <t>Primary data source examples:</t>
  </si>
  <si>
    <t xml:space="preserve">Farmer survey: Delta Project. Farmer survey: BCI pesticides data entry form. Pesticides bottles pictures </t>
  </si>
  <si>
    <t>Secondary data source examples:</t>
  </si>
  <si>
    <t>Farm level data can be cross-checked with import and pesticide industry records, cotton companies, extension officers. Organisations already collecting data: BCI, Cotton Connect, Fairtrade, OCA.  Regulator.  Product sales.</t>
  </si>
  <si>
    <t xml:space="preserve">SDG data soures: data provided by national governments, including NSOs and Ministries of Environment, via UNSD/UNEP Questionnaire on Environment Statistics </t>
  </si>
  <si>
    <t>Data collection frequency:</t>
  </si>
  <si>
    <t>Yearly</t>
  </si>
  <si>
    <t>Reporting frequency:</t>
  </si>
  <si>
    <t>Enter data in cells shaded yellow.</t>
  </si>
  <si>
    <t>Data is automated in cells shaded grey.</t>
  </si>
  <si>
    <t>Special instructions are given in cells shaded blue.</t>
  </si>
  <si>
    <t>(ICO, ICAC)</t>
  </si>
  <si>
    <t>HHP compendium data (link to this document)</t>
  </si>
  <si>
    <r>
      <t xml:space="preserve">One of these data points only needed: grams/kg </t>
    </r>
    <r>
      <rPr>
        <b/>
        <sz val="10"/>
        <rFont val="Calibri"/>
        <family val="2"/>
        <scheme val="minor"/>
      </rPr>
      <t>or</t>
    </r>
    <r>
      <rPr>
        <sz val="10"/>
        <rFont val="Calibri"/>
        <family val="2"/>
        <scheme val="minor"/>
      </rPr>
      <t xml:space="preserve"> percent/kg</t>
    </r>
  </si>
  <si>
    <t>Annual crop data</t>
  </si>
  <si>
    <t>Unit</t>
  </si>
  <si>
    <t>Data points:</t>
  </si>
  <si>
    <t>Name of HHP</t>
  </si>
  <si>
    <t>Name of a.i.</t>
  </si>
  <si>
    <t>Concentration: a.i grams/kg          or        Concentration: a.i percent/kg</t>
  </si>
  <si>
    <t>kg HHP applied</t>
  </si>
  <si>
    <t>ha of harvested land</t>
  </si>
  <si>
    <t>kg a.i. / ha</t>
  </si>
  <si>
    <t>Text</t>
  </si>
  <si>
    <t>grams</t>
  </si>
  <si>
    <t>%</t>
  </si>
  <si>
    <t xml:space="preserve">kg  </t>
  </si>
  <si>
    <t xml:space="preserve">ha  </t>
  </si>
  <si>
    <t>For every new year (2021, 2022 etc) copy and paste new rows above here</t>
  </si>
  <si>
    <t xml:space="preserve">2020 (harvest year) </t>
  </si>
  <si>
    <t>Product name</t>
  </si>
  <si>
    <t>Monocrotofos</t>
  </si>
  <si>
    <t>Dichlorvos</t>
  </si>
  <si>
    <t>Fipronil</t>
  </si>
  <si>
    <t>Insert new rows, if needed:</t>
  </si>
  <si>
    <t>If new rows are inserted, copy formula into column H</t>
  </si>
  <si>
    <t>Total 2020</t>
  </si>
  <si>
    <t>Data source:</t>
  </si>
  <si>
    <t>Enter in these columns the source of your data for the data point. Hyperlink if possible:</t>
  </si>
  <si>
    <t>Vendor association records of all sales</t>
  </si>
  <si>
    <t>Government statistical office</t>
  </si>
  <si>
    <t>Limitations, if any, of data:</t>
  </si>
  <si>
    <t>Make a note of any limitations of data or data collection, which may relate to a low score in the data confidence rating, or an additional limitation:</t>
  </si>
  <si>
    <t>Industry usage figures rely on an estimation, as noted below. Accurately identifying use by crop is not currently possible.</t>
  </si>
  <si>
    <t>Sample is representative of the grower population, but is not able to be disaggregated by regioin or farm size</t>
  </si>
  <si>
    <t>Method for aggregating up from farm level:</t>
  </si>
  <si>
    <t>Some aggregation (eg yield) will be a total count; others (eg gender proportion) will be an average of a survey; and others (eg soil carbon) will need a methodology that accounts for the local complexities of the farming system. Note method and assumptions here.</t>
  </si>
  <si>
    <t>Estimation by industry experts of the proportion of national HHP sales that were made to cotton farms.</t>
  </si>
  <si>
    <t>Link to government statistical office aggregation method</t>
  </si>
  <si>
    <t xml:space="preserve">2019 (harvest year) </t>
  </si>
  <si>
    <t>Total 2019</t>
  </si>
  <si>
    <t>Data source</t>
  </si>
  <si>
    <t>Date or period data applies to:</t>
  </si>
  <si>
    <t xml:space="preserve">2018 (harvest year) </t>
  </si>
  <si>
    <t>Total 2018</t>
  </si>
  <si>
    <t>Data confidence rating</t>
  </si>
  <si>
    <t>Organisations reporting sustainability data should aim to increase the quality of data over time. The three simple criteria below are designed to help reporters pinpoint how to improve data collection, and to help readers make an informed decision on the data being reported.</t>
  </si>
  <si>
    <t>Criteria</t>
  </si>
  <si>
    <t>Description and score</t>
  </si>
  <si>
    <t>Sample size.</t>
  </si>
  <si>
    <t xml:space="preserve">What percentage of the total population (eg total number of growers, or total area of hectares planted, or total volume of inputs sold) makes up the sample size (N)? </t>
  </si>
  <si>
    <t>N = less than 100, or less than 1% of the population.  
A minimum sample size is generally regarded as 100. If your population is 100, all growers or entities should  be surveyed.</t>
  </si>
  <si>
    <t xml:space="preserve">N = 100 to 999, or up to 9.9% of the population, whichever is the lowest.
</t>
  </si>
  <si>
    <t>N = more than 1,000, or 10% to 20% of the population, whichever is the lowest.
A good sample size is 1,000, or 10% of your population. If your population is 5,000, N=500 is a good sample size. If your population is 100,000, N=1,000 is a good sample size.</t>
  </si>
  <si>
    <t>Score each data point against the criteria in Column A. This needs to be done for each year that is reported: the quality of data collection will change (and hopefully improve) over time. 
If you don't know the answer to any criteria (eg, if you are using secondary data and don't know its sample size) the score for that criteria = 1.</t>
  </si>
  <si>
    <t xml:space="preserve">Representativeness. </t>
  </si>
  <si>
    <t>To what extent is data representative of the population by farm size and region?</t>
  </si>
  <si>
    <t>No attempt has been made at obtaining a representative sample.</t>
  </si>
  <si>
    <t xml:space="preserve"> A recognised method has been used, but the sample obtained was not ultimately representative of the population. </t>
  </si>
  <si>
    <t>A recognised method has been used to obtain a representative sample, or, 100% of the population has been sampled.</t>
  </si>
  <si>
    <t>Accuracy</t>
  </si>
  <si>
    <t xml:space="preserve">How accurate is the original source of the data? </t>
  </si>
  <si>
    <t>Data is estimated, for example by a farmer estimating kg of fertliser per ha instead of providing evidence from a farm logbook, or by a third party making assumptions on how much fertiliser sold in a state was applied to a crop.</t>
  </si>
  <si>
    <t>Data is sourced from a physical document (eg a farm log book, financial statement, or remote sensing devices) but not verified</t>
  </si>
  <si>
    <t>Data is sourced from a physical document and peer-reviewed, and/or verified by a third party to be sufficiently accurate to be relied on for decision-making. At a minimum, peer reviews or verifications should view the original data source and confirm reported data is accurate.</t>
  </si>
  <si>
    <t>Total score:</t>
  </si>
  <si>
    <t>Data confidence rating for each data point:   1-4 = Bronze.    5-7 = Silver.     8-9 = Gold.</t>
  </si>
  <si>
    <t>Indicator data confidence rating (lowest data point rating)</t>
  </si>
  <si>
    <t>Silver</t>
  </si>
  <si>
    <t>If there are different data confidence ratings for different data points, the lowest score applies for that indicator. Eg. one data point = silver and another = gold, the overall data confidence rating for this indicator = silver.  Enter the indicator data confidence rating in this merged cell.</t>
  </si>
  <si>
    <t>Tips for peer learning</t>
  </si>
  <si>
    <t>[Optional: Insert here what has made data collection, aggregation and reporting more efficient and accurate for you, that your peers would benefit from knowing]</t>
  </si>
  <si>
    <t>Definitions</t>
  </si>
  <si>
    <t>Highly hazardous pesticides are pesticides that are acknowledged to present particularly high levels of acute or chronic hazards to health or environment according to internationally accepted classification systems such as the World Health Organization (WHO) or the Globally Harmonised System of Classification and Labelling of Chemicals (GHS) or their listing in relevant binding international agreements or conventions. In addition, pesticides that appear to cause severe or irreversible harm to health or the environment under conditions of use in a country may be considered to be and treated as highly hazardous (FAO/WHO International Code of Conduct on Pesticide Management, 2014).
The definition explicitly includes WHO Class Ia and Ib pesticides, GHS Class 1A and 1B carcinogens, mutagens and reproductive toxicity listed pesticides, pesticides listed under Annex III of the Rotterdam, Annex A and B of the Stockholm Conventions and Annexes of the Montreal Protocol and pesticide active ingredients and formulations that have shown</t>
  </si>
  <si>
    <t>Methodology notes</t>
  </si>
  <si>
    <t>List of Highly Hazardous Pesticides (HHPs). A list of HHPs reported to be used on cotton and coffee production is provided in Annex X. It should be noted that:
- Annex X is a reference, not an exhaustive list of all the highly hazardous pesticides used in coffee and cotton production globally. It has been compiled based on the information available with the Delta Project Team at the time of the development of this framework;
- Annex X requires regular updates against revisions of hazard classifications and new chemical conventions’ decisions (criteria 1 to 7);
- The monitoring of this indicator will require local contextualization primarily to identify if any additional pesticides, not included in the Annex, have shown a high incidence of severe or irreversible adverse effects on human health or the environment under specific conditions of use (criterion 8);
- Plans for phasing out HHPs should consider availability of alternatives, and if these are not available, the need for research (level of investment, time) to provide alternatives.
- Plans for phasing out HHPs should also consider and address potential unintended consequences as a result of their phasing out, for example the potential for over-use of alternatives and associated impacts, e.g. development of resistance.</t>
  </si>
  <si>
    <t>Reporting notes</t>
  </si>
  <si>
    <t>During the phase out period, results can be reported in reduction of kgs of each listed active ingredient used per ha of harvested land. As the 0 target is being reached, results can also be reported by area with no use of HHPs and/or number and percent of smallholder farmers reporting phasing out of listed HHPs</t>
  </si>
  <si>
    <t>References</t>
  </si>
  <si>
    <t>FAO/WHO Guidelines on Highly Hazardous Pesticides, 2016: http://www.fao.org/3/a-i5566e.pdf</t>
  </si>
  <si>
    <t>FAO/ WHO International Code of Conduct on Pesticide Management, 2014: http://www.fao.org/agriculture/crops/thematic-sitemap/theme/pests/code/en/</t>
  </si>
  <si>
    <t>GUIDANCE FOR REPORTING PROGRESS ON COMMODITY SUSTAINABILITY</t>
  </si>
  <si>
    <t>Start with a sustainability plan</t>
  </si>
  <si>
    <t>Many people think an annual sustainability report is the most important part of sustainability.</t>
  </si>
  <si>
    <t xml:space="preserve">It’s not. Reporting should simply be an output of a well-managed sustainability plan. </t>
  </si>
  <si>
    <t>A plan is developed by following well-established principles, as defined by the AccountAbility AA1000 Principles:</t>
  </si>
  <si>
    <r>
      <t>·</t>
    </r>
    <r>
      <rPr>
        <sz val="7"/>
        <color theme="1"/>
        <rFont val="Times New Roman"/>
        <family val="1"/>
      </rPr>
      <t xml:space="preserve">       </t>
    </r>
    <r>
      <rPr>
        <sz val="10"/>
        <color theme="1"/>
        <rFont val="Calibri"/>
        <family val="2"/>
      </rPr>
      <t>Inclusivity: identify stakeholders (people you impact, or who are impacted by you), understand what’s important to them, and work to include them in decision-making</t>
    </r>
  </si>
  <si>
    <r>
      <t>·</t>
    </r>
    <r>
      <rPr>
        <sz val="7"/>
        <color theme="1"/>
        <rFont val="Times New Roman"/>
        <family val="1"/>
      </rPr>
      <t xml:space="preserve">       </t>
    </r>
    <r>
      <rPr>
        <sz val="10"/>
        <color theme="1"/>
        <rFont val="Calibri"/>
        <family val="2"/>
      </rPr>
      <t>Materiality: identify and be clear about the sustainability topics that matter most – to you and your stakeholders</t>
    </r>
  </si>
  <si>
    <r>
      <t>·</t>
    </r>
    <r>
      <rPr>
        <sz val="7"/>
        <color theme="1"/>
        <rFont val="Times New Roman"/>
        <family val="1"/>
      </rPr>
      <t xml:space="preserve">       </t>
    </r>
    <r>
      <rPr>
        <sz val="10"/>
        <color theme="1"/>
        <rFont val="Calibri"/>
        <family val="2"/>
      </rPr>
      <t>Responsiveness: appropriately manage material sustainability topics and their related impacts</t>
    </r>
  </si>
  <si>
    <r>
      <t>·</t>
    </r>
    <r>
      <rPr>
        <sz val="7"/>
        <color theme="1"/>
        <rFont val="Times New Roman"/>
        <family val="1"/>
      </rPr>
      <t xml:space="preserve">       </t>
    </r>
    <r>
      <rPr>
        <sz val="10"/>
        <color theme="1"/>
        <rFont val="Calibri"/>
        <family val="2"/>
      </rPr>
      <t>Impact: monitor, measure and be accountable for how your actions affect your broader ecosystems.</t>
    </r>
  </si>
  <si>
    <t>Invest in stakeholder engagement</t>
  </si>
  <si>
    <t>The purpose of reporting to stakeholders is to influence their decision-making: to decide to buy from you, work for you, trust you, change farming practices, or any number of other objectives. To be effective then, engaging with stakeholders is critical to understand how to report to them.</t>
  </si>
  <si>
    <t xml:space="preserve">The AccountAbility Stakeholder Engagement Standard provides guidance for this. Key steps include: </t>
  </si>
  <si>
    <r>
      <t>·</t>
    </r>
    <r>
      <rPr>
        <sz val="7"/>
        <color theme="1"/>
        <rFont val="Times New Roman"/>
        <family val="1"/>
      </rPr>
      <t xml:space="preserve">       </t>
    </r>
    <r>
      <rPr>
        <sz val="10"/>
        <color theme="1"/>
        <rFont val="Calibri"/>
        <family val="2"/>
      </rPr>
      <t>Mapping stakeholders</t>
    </r>
  </si>
  <si>
    <r>
      <t>·</t>
    </r>
    <r>
      <rPr>
        <sz val="7"/>
        <color theme="1"/>
        <rFont val="Times New Roman"/>
        <family val="1"/>
      </rPr>
      <t xml:space="preserve">       </t>
    </r>
    <r>
      <rPr>
        <sz val="10"/>
        <color theme="1"/>
        <rFont val="Calibri"/>
        <family val="2"/>
      </rPr>
      <t xml:space="preserve">Determining the appropriate engagement level for different stakeholders </t>
    </r>
  </si>
  <si>
    <r>
      <t xml:space="preserve">                o</t>
    </r>
    <r>
      <rPr>
        <sz val="7"/>
        <color theme="1"/>
        <rFont val="Times New Roman"/>
        <family val="1"/>
      </rPr>
      <t xml:space="preserve">   </t>
    </r>
    <r>
      <rPr>
        <sz val="10"/>
        <color theme="1"/>
        <rFont val="Calibri"/>
        <family val="2"/>
      </rPr>
      <t>For example, from monitoring to informing to consulting to collaborating</t>
    </r>
  </si>
  <si>
    <r>
      <t>·</t>
    </r>
    <r>
      <rPr>
        <sz val="7"/>
        <color theme="1"/>
        <rFont val="Times New Roman"/>
        <family val="1"/>
      </rPr>
      <t xml:space="preserve">       </t>
    </r>
    <r>
      <rPr>
        <sz val="10"/>
        <color theme="1"/>
        <rFont val="Calibri"/>
        <family val="2"/>
      </rPr>
      <t>Determining the best way to engage with stakeholders at the appropriate level</t>
    </r>
  </si>
  <si>
    <r>
      <t xml:space="preserve">                o</t>
    </r>
    <r>
      <rPr>
        <sz val="7"/>
        <color theme="1"/>
        <rFont val="Times New Roman"/>
        <family val="1"/>
      </rPr>
      <t xml:space="preserve">   </t>
    </r>
    <r>
      <rPr>
        <sz val="10"/>
        <color theme="1"/>
        <rFont val="Calibri"/>
        <family val="2"/>
      </rPr>
      <t>For example, from media tracking to newsletters to surveys to multi-stakeholder partnerships.</t>
    </r>
  </si>
  <si>
    <t>Knowing your stakeholders better will help inform materiality assessments, which in turn determines what to manage, what to measure … and what and how to report.</t>
  </si>
  <si>
    <r>
      <t>All the Delta indicators should be reported against to provide a consistent insight for coffee and cotton industry stakeholders.</t>
    </r>
    <r>
      <rPr>
        <sz val="10"/>
        <color theme="1"/>
        <rFont val="Calibri"/>
        <family val="2"/>
      </rPr>
      <t xml:space="preserve"> But by knowing what matters most to your specific stakeholders, you will probably find some indicators should be given more emphasis than others in reporting, or that additional indicators could be added to meet the specific expectations of your stakeholders.</t>
    </r>
  </si>
  <si>
    <t>Report</t>
  </si>
  <si>
    <t>Producing a formal sustainability report takes time and money, but it serves a number of purposes including showing stakeholders you are serious, and providing a regular assessment of your sustainability journey.</t>
  </si>
  <si>
    <t>If you’re new to sustainability reporting, you don’t need to reinvent the wheel. A number of frameworks exist for sustainability reporting. The Global Reporting Initiative (GRI) is probably the most widely used, and the International Integrated Reporting &lt;IR&gt; Framework is increasingly common. They have a lot of similarities, and some subtle differences. Both have sound principles for developing a sustainability report and similar content they expect reports to include (see table below). GRI has comprehensive standards for reporting on indicators and the management of sustainability; &lt;IR&gt; is a Principles-based framework that aims to show the integrated impacts of sustainability – how creating environmental value can also create economic value, for example.</t>
  </si>
  <si>
    <t>GRI 101: Foundation (2016)</t>
  </si>
  <si>
    <t>International &lt;IR&gt; Framework 2021</t>
  </si>
  <si>
    <t>Reporting Principles for defining report content</t>
  </si>
  <si>
    <t>Guiding Principles</t>
  </si>
  <si>
    <r>
      <t>·</t>
    </r>
    <r>
      <rPr>
        <sz val="7"/>
        <color theme="1"/>
        <rFont val="Times New Roman"/>
        <family val="1"/>
      </rPr>
      <t xml:space="preserve">       </t>
    </r>
    <r>
      <rPr>
        <sz val="10"/>
        <color theme="1"/>
        <rFont val="Calibri"/>
        <family val="2"/>
      </rPr>
      <t xml:space="preserve">Stakeholder Inclusiveness </t>
    </r>
  </si>
  <si>
    <r>
      <t>·</t>
    </r>
    <r>
      <rPr>
        <sz val="7"/>
        <color theme="1"/>
        <rFont val="Times New Roman"/>
        <family val="1"/>
      </rPr>
      <t xml:space="preserve">       </t>
    </r>
    <r>
      <rPr>
        <sz val="10"/>
        <color theme="1"/>
        <rFont val="Calibri"/>
        <family val="2"/>
      </rPr>
      <t>Strategic focus and future orientation</t>
    </r>
  </si>
  <si>
    <r>
      <t>·</t>
    </r>
    <r>
      <rPr>
        <sz val="7"/>
        <color theme="1"/>
        <rFont val="Times New Roman"/>
        <family val="1"/>
      </rPr>
      <t xml:space="preserve">      </t>
    </r>
    <r>
      <rPr>
        <sz val="10"/>
        <color theme="1"/>
        <rFont val="Calibri"/>
        <family val="2"/>
      </rPr>
      <t>Sustainability Context</t>
    </r>
  </si>
  <si>
    <r>
      <t>·</t>
    </r>
    <r>
      <rPr>
        <sz val="7"/>
        <color theme="1"/>
        <rFont val="Times New Roman"/>
        <family val="1"/>
      </rPr>
      <t xml:space="preserve">       </t>
    </r>
    <r>
      <rPr>
        <sz val="10"/>
        <color theme="1"/>
        <rFont val="Calibri"/>
        <family val="2"/>
      </rPr>
      <t>Connectivity of information</t>
    </r>
  </si>
  <si>
    <r>
      <t>·</t>
    </r>
    <r>
      <rPr>
        <sz val="7"/>
        <color theme="1"/>
        <rFont val="Times New Roman"/>
        <family val="1"/>
      </rPr>
      <t xml:space="preserve">      </t>
    </r>
    <r>
      <rPr>
        <sz val="10"/>
        <color theme="1"/>
        <rFont val="Calibri"/>
        <family val="2"/>
      </rPr>
      <t>Materiality</t>
    </r>
  </si>
  <si>
    <r>
      <t>·</t>
    </r>
    <r>
      <rPr>
        <sz val="7"/>
        <color theme="1"/>
        <rFont val="Times New Roman"/>
        <family val="1"/>
      </rPr>
      <t xml:space="preserve">       </t>
    </r>
    <r>
      <rPr>
        <sz val="10"/>
        <color theme="1"/>
        <rFont val="Calibri"/>
        <family val="2"/>
      </rPr>
      <t>Stakeholder relationships</t>
    </r>
  </si>
  <si>
    <r>
      <t>·</t>
    </r>
    <r>
      <rPr>
        <sz val="7"/>
        <color theme="1"/>
        <rFont val="Times New Roman"/>
        <family val="1"/>
      </rPr>
      <t xml:space="preserve">       </t>
    </r>
    <r>
      <rPr>
        <sz val="10"/>
        <color theme="1"/>
        <rFont val="Calibri"/>
        <family val="2"/>
      </rPr>
      <t>Completeness</t>
    </r>
  </si>
  <si>
    <r>
      <t>·</t>
    </r>
    <r>
      <rPr>
        <sz val="7"/>
        <color theme="1"/>
        <rFont val="Times New Roman"/>
        <family val="1"/>
      </rPr>
      <t xml:space="preserve">       </t>
    </r>
    <r>
      <rPr>
        <sz val="10"/>
        <color theme="1"/>
        <rFont val="Calibri"/>
        <family val="2"/>
      </rPr>
      <t>Materiality</t>
    </r>
  </si>
  <si>
    <t xml:space="preserve">Reporting Principles for defining report quality </t>
  </si>
  <si>
    <r>
      <t>·</t>
    </r>
    <r>
      <rPr>
        <sz val="7"/>
        <color theme="1"/>
        <rFont val="Times New Roman"/>
        <family val="1"/>
      </rPr>
      <t xml:space="preserve">       </t>
    </r>
    <r>
      <rPr>
        <sz val="10"/>
        <color theme="1"/>
        <rFont val="Calibri"/>
        <family val="2"/>
      </rPr>
      <t>Conciseness</t>
    </r>
  </si>
  <si>
    <r>
      <t>·</t>
    </r>
    <r>
      <rPr>
        <sz val="7"/>
        <color theme="1"/>
        <rFont val="Times New Roman"/>
        <family val="1"/>
      </rPr>
      <t xml:space="preserve">      </t>
    </r>
    <r>
      <rPr>
        <sz val="10"/>
        <color theme="1"/>
        <rFont val="Calibri"/>
        <family val="2"/>
      </rPr>
      <t>Accuracy</t>
    </r>
  </si>
  <si>
    <r>
      <t>·</t>
    </r>
    <r>
      <rPr>
        <sz val="7"/>
        <color theme="1"/>
        <rFont val="Times New Roman"/>
        <family val="1"/>
      </rPr>
      <t xml:space="preserve">       </t>
    </r>
    <r>
      <rPr>
        <sz val="10"/>
        <color theme="1"/>
        <rFont val="Calibri"/>
        <family val="2"/>
      </rPr>
      <t>Reliability and completeness</t>
    </r>
  </si>
  <si>
    <r>
      <t>·</t>
    </r>
    <r>
      <rPr>
        <sz val="7"/>
        <color theme="1"/>
        <rFont val="Times New Roman"/>
        <family val="1"/>
      </rPr>
      <t xml:space="preserve">      </t>
    </r>
    <r>
      <rPr>
        <sz val="10"/>
        <color theme="1"/>
        <rFont val="Calibri"/>
        <family val="2"/>
      </rPr>
      <t>Balance</t>
    </r>
  </si>
  <si>
    <r>
      <t>·</t>
    </r>
    <r>
      <rPr>
        <sz val="7"/>
        <color theme="1"/>
        <rFont val="Times New Roman"/>
        <family val="1"/>
      </rPr>
      <t xml:space="preserve">       </t>
    </r>
    <r>
      <rPr>
        <sz val="10"/>
        <color theme="1"/>
        <rFont val="Calibri"/>
        <family val="2"/>
      </rPr>
      <t>Consistency and comparability</t>
    </r>
  </si>
  <si>
    <r>
      <t>·</t>
    </r>
    <r>
      <rPr>
        <sz val="7"/>
        <color theme="1"/>
        <rFont val="Times New Roman"/>
        <family val="1"/>
      </rPr>
      <t xml:space="preserve">      </t>
    </r>
    <r>
      <rPr>
        <sz val="10"/>
        <color theme="1"/>
        <rFont val="Calibri"/>
        <family val="2"/>
      </rPr>
      <t>Clarity</t>
    </r>
  </si>
  <si>
    <r>
      <t>·</t>
    </r>
    <r>
      <rPr>
        <sz val="7"/>
        <color theme="1"/>
        <rFont val="Times New Roman"/>
        <family val="1"/>
      </rPr>
      <t xml:space="preserve">       </t>
    </r>
    <r>
      <rPr>
        <sz val="10"/>
        <color theme="1"/>
        <rFont val="Calibri"/>
        <family val="2"/>
      </rPr>
      <t xml:space="preserve">Comparability </t>
    </r>
  </si>
  <si>
    <r>
      <t>·</t>
    </r>
    <r>
      <rPr>
        <sz val="7"/>
        <color theme="1"/>
        <rFont val="Times New Roman"/>
        <family val="1"/>
      </rPr>
      <t xml:space="preserve">       </t>
    </r>
    <r>
      <rPr>
        <sz val="10"/>
        <color theme="1"/>
        <rFont val="Calibri"/>
        <family val="2"/>
      </rPr>
      <t xml:space="preserve">Reliability </t>
    </r>
  </si>
  <si>
    <r>
      <t>·</t>
    </r>
    <r>
      <rPr>
        <sz val="7"/>
        <color theme="1"/>
        <rFont val="Times New Roman"/>
        <family val="1"/>
      </rPr>
      <t xml:space="preserve">       </t>
    </r>
    <r>
      <rPr>
        <sz val="10"/>
        <color theme="1"/>
        <rFont val="Calibri"/>
        <family val="2"/>
      </rPr>
      <t xml:space="preserve">Timeliness </t>
    </r>
  </si>
  <si>
    <t>Content</t>
  </si>
  <si>
    <r>
      <t>·</t>
    </r>
    <r>
      <rPr>
        <sz val="7"/>
        <color theme="1"/>
        <rFont val="Times New Roman"/>
        <family val="1"/>
      </rPr>
      <t xml:space="preserve">       </t>
    </r>
    <r>
      <rPr>
        <sz val="10"/>
        <color theme="1"/>
        <rFont val="Calibri"/>
        <family val="2"/>
      </rPr>
      <t>Organizational profile</t>
    </r>
  </si>
  <si>
    <r>
      <t>·</t>
    </r>
    <r>
      <rPr>
        <sz val="7"/>
        <color theme="1"/>
        <rFont val="Times New Roman"/>
        <family val="1"/>
      </rPr>
      <t xml:space="preserve">       </t>
    </r>
    <r>
      <rPr>
        <sz val="10"/>
        <color theme="1"/>
        <rFont val="Calibri"/>
        <family val="2"/>
      </rPr>
      <t xml:space="preserve">Organizational overview and external environment  </t>
    </r>
  </si>
  <si>
    <r>
      <t>·</t>
    </r>
    <r>
      <rPr>
        <sz val="7"/>
        <color theme="1"/>
        <rFont val="Times New Roman"/>
        <family val="1"/>
      </rPr>
      <t xml:space="preserve">       </t>
    </r>
    <r>
      <rPr>
        <sz val="10"/>
        <color theme="1"/>
        <rFont val="Calibri"/>
        <family val="2"/>
      </rPr>
      <t>Strategy</t>
    </r>
  </si>
  <si>
    <r>
      <t>·</t>
    </r>
    <r>
      <rPr>
        <sz val="7"/>
        <color theme="1"/>
        <rFont val="Times New Roman"/>
        <family val="1"/>
      </rPr>
      <t xml:space="preserve">       </t>
    </r>
    <r>
      <rPr>
        <sz val="10"/>
        <color theme="1"/>
        <rFont val="Calibri"/>
        <family val="2"/>
      </rPr>
      <t xml:space="preserve">Governance </t>
    </r>
  </si>
  <si>
    <r>
      <t>·</t>
    </r>
    <r>
      <rPr>
        <sz val="7"/>
        <color theme="1"/>
        <rFont val="Times New Roman"/>
        <family val="1"/>
      </rPr>
      <t xml:space="preserve">       </t>
    </r>
    <r>
      <rPr>
        <sz val="10"/>
        <color theme="1"/>
        <rFont val="Calibri"/>
        <family val="2"/>
      </rPr>
      <t>Ethics and integrity</t>
    </r>
  </si>
  <si>
    <r>
      <t>·</t>
    </r>
    <r>
      <rPr>
        <sz val="7"/>
        <color theme="1"/>
        <rFont val="Times New Roman"/>
        <family val="1"/>
      </rPr>
      <t xml:space="preserve">       </t>
    </r>
    <r>
      <rPr>
        <sz val="10"/>
        <color theme="1"/>
        <rFont val="Calibri"/>
        <family val="2"/>
      </rPr>
      <t>Business model</t>
    </r>
  </si>
  <si>
    <r>
      <t>·</t>
    </r>
    <r>
      <rPr>
        <sz val="7"/>
        <color theme="1"/>
        <rFont val="Times New Roman"/>
        <family val="1"/>
      </rPr>
      <t xml:space="preserve">       </t>
    </r>
    <r>
      <rPr>
        <sz val="10"/>
        <color theme="1"/>
        <rFont val="Calibri"/>
        <family val="2"/>
      </rPr>
      <t>Governance</t>
    </r>
  </si>
  <si>
    <r>
      <t>·</t>
    </r>
    <r>
      <rPr>
        <sz val="7"/>
        <color theme="1"/>
        <rFont val="Times New Roman"/>
        <family val="1"/>
      </rPr>
      <t xml:space="preserve">       </t>
    </r>
    <r>
      <rPr>
        <sz val="10"/>
        <color theme="1"/>
        <rFont val="Calibri"/>
        <family val="2"/>
      </rPr>
      <t xml:space="preserve">Risks and opportunities </t>
    </r>
  </si>
  <si>
    <r>
      <t>·</t>
    </r>
    <r>
      <rPr>
        <sz val="7"/>
        <color theme="1"/>
        <rFont val="Times New Roman"/>
        <family val="1"/>
      </rPr>
      <t xml:space="preserve">       </t>
    </r>
    <r>
      <rPr>
        <sz val="10"/>
        <color theme="1"/>
        <rFont val="Calibri"/>
        <family val="2"/>
      </rPr>
      <t>Stakeholder engagement</t>
    </r>
  </si>
  <si>
    <r>
      <t>·</t>
    </r>
    <r>
      <rPr>
        <sz val="7"/>
        <color theme="1"/>
        <rFont val="Times New Roman"/>
        <family val="1"/>
      </rPr>
      <t xml:space="preserve">       </t>
    </r>
    <r>
      <rPr>
        <sz val="10"/>
        <color theme="1"/>
        <rFont val="Calibri"/>
        <family val="2"/>
      </rPr>
      <t>Strategy and resource allocation</t>
    </r>
  </si>
  <si>
    <r>
      <t>·</t>
    </r>
    <r>
      <rPr>
        <sz val="7"/>
        <color theme="1"/>
        <rFont val="Times New Roman"/>
        <family val="1"/>
      </rPr>
      <t xml:space="preserve">       </t>
    </r>
    <r>
      <rPr>
        <sz val="10"/>
        <color theme="1"/>
        <rFont val="Calibri"/>
        <family val="2"/>
      </rPr>
      <t>Reporting on each material topic:</t>
    </r>
  </si>
  <si>
    <r>
      <t>·</t>
    </r>
    <r>
      <rPr>
        <sz val="7"/>
        <color theme="1"/>
        <rFont val="Times New Roman"/>
        <family val="1"/>
      </rPr>
      <t xml:space="preserve">       </t>
    </r>
    <r>
      <rPr>
        <sz val="10"/>
        <color theme="1"/>
        <rFont val="Calibri"/>
        <family val="2"/>
      </rPr>
      <t xml:space="preserve">Performance </t>
    </r>
  </si>
  <si>
    <r>
      <t>o</t>
    </r>
    <r>
      <rPr>
        <sz val="7"/>
        <color theme="1"/>
        <rFont val="Times New Roman"/>
        <family val="1"/>
      </rPr>
      <t xml:space="preserve">   </t>
    </r>
    <r>
      <rPr>
        <sz val="10"/>
        <color theme="1"/>
        <rFont val="Calibri"/>
        <family val="2"/>
      </rPr>
      <t xml:space="preserve">Management approach </t>
    </r>
  </si>
  <si>
    <r>
      <t>·</t>
    </r>
    <r>
      <rPr>
        <sz val="7"/>
        <color theme="1"/>
        <rFont val="Times New Roman"/>
        <family val="1"/>
      </rPr>
      <t xml:space="preserve">       </t>
    </r>
    <r>
      <rPr>
        <sz val="10"/>
        <color theme="1"/>
        <rFont val="Calibri"/>
        <family val="2"/>
      </rPr>
      <t xml:space="preserve">Outlook </t>
    </r>
  </si>
  <si>
    <r>
      <t>o</t>
    </r>
    <r>
      <rPr>
        <sz val="7"/>
        <color theme="1"/>
        <rFont val="Times New Roman"/>
        <family val="1"/>
      </rPr>
      <t xml:space="preserve">   </t>
    </r>
    <r>
      <rPr>
        <sz val="10"/>
        <color theme="1"/>
        <rFont val="Calibri"/>
        <family val="2"/>
      </rPr>
      <t>Performance indicators</t>
    </r>
  </si>
  <si>
    <r>
      <t>·</t>
    </r>
    <r>
      <rPr>
        <sz val="7"/>
        <color theme="1"/>
        <rFont val="Times New Roman"/>
        <family val="1"/>
      </rPr>
      <t xml:space="preserve">       </t>
    </r>
    <r>
      <rPr>
        <sz val="10"/>
        <color theme="1"/>
        <rFont val="Calibri"/>
        <family val="2"/>
      </rPr>
      <t xml:space="preserve">Basis of preparation and presentation </t>
    </r>
  </si>
  <si>
    <r>
      <t>·</t>
    </r>
    <r>
      <rPr>
        <sz val="7"/>
        <color theme="1"/>
        <rFont val="Times New Roman"/>
        <family val="1"/>
      </rPr>
      <t xml:space="preserve">       </t>
    </r>
    <r>
      <rPr>
        <sz val="10"/>
        <color theme="1"/>
        <rFont val="Calibri"/>
        <family val="2"/>
      </rPr>
      <t>Reporting practice</t>
    </r>
  </si>
  <si>
    <t>There is no “right” framework to use.  But it makes sense to understand both, choose one that best fits your approach to sustainability (or another framework that you prefer), and broadly follow the principles in your chosen framework. (If you want to produce a report “in accordance” with GRI you must follow its standards explicitly.)</t>
  </si>
  <si>
    <t>Regardless of which framework is chosen, key steps to actually producing a sustainability report are to:</t>
  </si>
  <si>
    <r>
      <t>·</t>
    </r>
    <r>
      <rPr>
        <sz val="7"/>
        <color theme="1"/>
        <rFont val="Times New Roman"/>
        <family val="1"/>
      </rPr>
      <t xml:space="preserve">       </t>
    </r>
    <r>
      <rPr>
        <sz val="10"/>
        <color theme="1"/>
        <rFont val="Calibri"/>
        <family val="2"/>
      </rPr>
      <t>Confirm frequency of the report. An annual report is probably expected by most stakeholders</t>
    </r>
  </si>
  <si>
    <r>
      <t>·</t>
    </r>
    <r>
      <rPr>
        <sz val="7"/>
        <color theme="1"/>
        <rFont val="Times New Roman"/>
        <family val="1"/>
      </rPr>
      <t xml:space="preserve">       </t>
    </r>
    <r>
      <rPr>
        <sz val="10"/>
        <color theme="1"/>
        <rFont val="Calibri"/>
        <family val="2"/>
      </rPr>
      <t>Confirm the scope: timeframe and physical boundary (for example, farm production only or input-production-processing etc) of the data being reported</t>
    </r>
  </si>
  <si>
    <r>
      <t>·</t>
    </r>
    <r>
      <rPr>
        <sz val="7"/>
        <color theme="1"/>
        <rFont val="Times New Roman"/>
        <family val="1"/>
      </rPr>
      <t xml:space="preserve">       </t>
    </r>
    <r>
      <rPr>
        <sz val="10"/>
        <color theme="1"/>
        <rFont val="Calibri"/>
        <family val="2"/>
      </rPr>
      <t>Confirm primary audience of the report. For example, growers will want very different information to customers. Effectively communicating to many diverse stakeholders is very hard and would make for a very long report. Consider keeping the report relatively simple (especially if you are new to reporting) and providing links to additional web content for specific stakeholders who you know will want more detail</t>
    </r>
  </si>
  <si>
    <r>
      <t>·</t>
    </r>
    <r>
      <rPr>
        <sz val="7"/>
        <color theme="1"/>
        <rFont val="Times New Roman"/>
        <family val="1"/>
      </rPr>
      <t xml:space="preserve">       </t>
    </r>
    <r>
      <rPr>
        <sz val="10"/>
        <color theme="1"/>
        <rFont val="Calibri"/>
        <family val="2"/>
      </rPr>
      <t>Plan content based on:</t>
    </r>
  </si>
  <si>
    <t xml:space="preserve">                o   Primary audience(s) you are targeting – what they expect to see, and the format it should take (for example, more photos and infographics for a consumer-focused report targeting people with limited knowledge of your industry, more tables and graphs for a customer-focused report targeting sustainability professionals with a sound knowledge of your industry and of sustainability)</t>
  </si>
  <si>
    <t xml:space="preserve">                o   Resources – how much time and money you want to invest. This impacts report length, photography, graphic design etc</t>
  </si>
  <si>
    <r>
      <t>·</t>
    </r>
    <r>
      <rPr>
        <sz val="7"/>
        <color theme="1"/>
        <rFont val="Times New Roman"/>
        <family val="1"/>
      </rPr>
      <t xml:space="preserve">       </t>
    </r>
    <r>
      <rPr>
        <sz val="10"/>
        <color theme="1"/>
        <rFont val="Calibri"/>
        <family val="2"/>
      </rPr>
      <t>Draft content for the report:</t>
    </r>
  </si>
  <si>
    <t xml:space="preserve">                o   Describe your operating environment and how you manage sustainability risks and opportunities to create value within the context of that environment (using content guidance in the table above)</t>
  </si>
  <si>
    <t xml:space="preserve">                o   Report progress using indicators, and describe the actions you have taken. Show previous periods and future targets (if you have them) for context. Be honest if progress if not satisfactory: describe why, and what is being done to address shortcomings. Listing the good with the bad is a fundamental part of sustainability reporting</t>
  </si>
  <si>
    <r>
      <t>·</t>
    </r>
    <r>
      <rPr>
        <sz val="7"/>
        <color theme="1"/>
        <rFont val="Times New Roman"/>
        <family val="1"/>
      </rPr>
      <t xml:space="preserve">       </t>
    </r>
    <r>
      <rPr>
        <sz val="10"/>
        <color theme="1"/>
        <rFont val="Calibri"/>
        <family val="2"/>
      </rPr>
      <t xml:space="preserve">Show how your actions and progress contribute to Sustainable Development Goals. </t>
    </r>
  </si>
  <si>
    <t>There is more than one way to report</t>
  </si>
  <si>
    <t>A sustainability report is an accepted way to report sustainability data.</t>
  </si>
  <si>
    <t xml:space="preserve">Another way to report progress is to simply have this Delta data tool available online (or at least the National Snapshot) and keep it updated as new data comes to hand. That way all stakeholders can see your progress in real time, and you can communicate data to your stakeholders throughout the year – in meetings, over the phone, at conferences, in newsletters, or however else you engage your stakeholders. </t>
  </si>
  <si>
    <t>This makes reporting cost-effective, it becomes integrated into how you engage with stakeholders, and it is ongoing. What it lacks is the all-important context a sustainability report can provide.</t>
  </si>
  <si>
    <t xml:space="preserve">Perhaps the best approach is to produce a regular sustainability report, backed by online resources (including your Delta data tool). </t>
  </si>
  <si>
    <t>Final reporting guidance</t>
  </si>
  <si>
    <t>To improve reporting – look at how others report.  Your peers, other sectors, award-winning reports. Find what you like, and what appeals to your stakeholders, and look to continually improve.</t>
  </si>
  <si>
    <t>Indicators</t>
  </si>
  <si>
    <t xml:space="preserve">Indicator </t>
  </si>
  <si>
    <t>Reporting</t>
  </si>
  <si>
    <t>Target</t>
  </si>
  <si>
    <t>#</t>
  </si>
  <si>
    <t>Year</t>
  </si>
  <si>
    <t>% change 3 or 5 years</t>
  </si>
  <si>
    <t>Use of Highly Hazardous Pesticides (HHP)</t>
  </si>
  <si>
    <r>
      <t xml:space="preserve">Kg </t>
    </r>
    <r>
      <rPr>
        <sz val="9"/>
        <color rgb="FFFF0000"/>
        <rFont val="Calibri"/>
        <family val="2"/>
        <scheme val="minor"/>
      </rPr>
      <t xml:space="preserve"> </t>
    </r>
    <r>
      <rPr>
        <sz val="9"/>
        <rFont val="Calibri"/>
        <family val="2"/>
        <scheme val="minor"/>
      </rPr>
      <t xml:space="preserve">HHP active ingredient (a.i.) / ha
</t>
    </r>
    <r>
      <rPr>
        <b/>
        <sz val="9"/>
        <rFont val="Calibri"/>
        <family val="2"/>
        <scheme val="minor"/>
      </rPr>
      <t>* 3 year change</t>
    </r>
  </si>
  <si>
    <t xml:space="preserve">0kg HHP a.i / ha.  A clear, time-bound plan needs to be in place to phase out the use of Highly Hazardous Pesticides </t>
  </si>
  <si>
    <t>Data confidence</t>
  </si>
  <si>
    <t>silver</t>
  </si>
  <si>
    <t>Pesticide risk indicator</t>
  </si>
  <si>
    <r>
      <t xml:space="preserve">Indicator species #1 score 
</t>
    </r>
    <r>
      <rPr>
        <b/>
        <sz val="9"/>
        <rFont val="Calibri"/>
        <family val="2"/>
        <scheme val="minor"/>
      </rPr>
      <t>* 3 year change</t>
    </r>
  </si>
  <si>
    <t xml:space="preserve">Continuous reduction of risks to human health and the environment </t>
  </si>
  <si>
    <r>
      <t xml:space="preserve">Indicator species #2 score 
</t>
    </r>
    <r>
      <rPr>
        <b/>
        <sz val="9"/>
        <rFont val="Calibri"/>
        <family val="2"/>
        <scheme val="minor"/>
      </rPr>
      <t>* 3 year change</t>
    </r>
  </si>
  <si>
    <t>Water management (in irrigated farms)</t>
  </si>
  <si>
    <t xml:space="preserve">Locally specific - Increase efficiency over time </t>
  </si>
  <si>
    <t>Water extracted for irrigation (blue water)</t>
  </si>
  <si>
    <r>
      <t xml:space="preserve">Mega litres (blue water)/ha 
</t>
    </r>
    <r>
      <rPr>
        <b/>
        <sz val="9"/>
        <rFont val="Calibri"/>
        <family val="2"/>
        <scheme val="minor"/>
      </rPr>
      <t>* 3 year change</t>
    </r>
  </si>
  <si>
    <t>–</t>
  </si>
  <si>
    <t xml:space="preserve">Irrigation efficiency </t>
  </si>
  <si>
    <r>
      <t xml:space="preserve">% 
</t>
    </r>
    <r>
      <rPr>
        <b/>
        <sz val="9"/>
        <rFont val="Calibri"/>
        <family val="2"/>
        <scheme val="minor"/>
      </rPr>
      <t>* 3 year change</t>
    </r>
  </si>
  <si>
    <t>Water productivity (WPlint/ET , WPlint/I+R)</t>
  </si>
  <si>
    <r>
      <t xml:space="preserve">Mega litres/ tonne of cotton lint or GBE </t>
    </r>
    <r>
      <rPr>
        <b/>
        <sz val="9"/>
        <rFont val="Calibri"/>
        <family val="2"/>
        <scheme val="minor"/>
      </rPr>
      <t xml:space="preserve"> * 3 year change</t>
    </r>
  </si>
  <si>
    <t xml:space="preserve">Top Soil carbon content  </t>
  </si>
  <si>
    <r>
      <t xml:space="preserve">Grams of organic carbon per tonne soil/ha </t>
    </r>
    <r>
      <rPr>
        <b/>
        <sz val="9"/>
        <rFont val="Calibri"/>
        <family val="2"/>
        <scheme val="minor"/>
      </rPr>
      <t xml:space="preserve"> 
* 5/6 year change</t>
    </r>
  </si>
  <si>
    <t xml:space="preserve">Stable or higher SOC over time </t>
  </si>
  <si>
    <t xml:space="preserve">Fertilizer use by type (in future: Nitrogen use efficiency) </t>
  </si>
  <si>
    <r>
      <t xml:space="preserve">Kg a.i. of type of fertilizer (N,P,K) /ha
</t>
    </r>
    <r>
      <rPr>
        <b/>
        <sz val="9"/>
        <rFont val="Calibri"/>
        <family val="2"/>
        <scheme val="minor"/>
      </rPr>
      <t>* 3 year change</t>
    </r>
  </si>
  <si>
    <t>Increased nitrogen use efficiency (suggested measure yield (kg/ ha) /kg of fertiliser N)</t>
  </si>
  <si>
    <t>Forest, wetland and grassland converted for cotton or coffee production</t>
  </si>
  <si>
    <r>
      <t xml:space="preserve">Ha of land converted to cotton or coffee production 
</t>
    </r>
    <r>
      <rPr>
        <b/>
        <sz val="9"/>
        <rFont val="Calibri"/>
        <family val="2"/>
        <scheme val="minor"/>
      </rPr>
      <t>* 5 year change</t>
    </r>
  </si>
  <si>
    <t xml:space="preserve">0% - Exclusion criterion for sustainability standards </t>
  </si>
  <si>
    <t>Greenhouse Gas Emissions</t>
  </si>
  <si>
    <r>
      <t xml:space="preserve">Kg CO2e/kg cotton lint or GBE 
</t>
    </r>
    <r>
      <rPr>
        <b/>
        <sz val="9"/>
        <rFont val="Calibri"/>
        <family val="2"/>
        <scheme val="minor"/>
      </rPr>
      <t>* 3 year change</t>
    </r>
  </si>
  <si>
    <t xml:space="preserve">Decrease of CO2e until reaching carbon neutrality </t>
  </si>
  <si>
    <t>Average yield</t>
  </si>
  <si>
    <r>
      <t xml:space="preserve">Kg cotton lint or GBE/ha 
</t>
    </r>
    <r>
      <rPr>
        <b/>
        <sz val="9"/>
        <rFont val="Calibri"/>
        <family val="2"/>
        <scheme val="minor"/>
      </rPr>
      <t>* 3 year change</t>
    </r>
  </si>
  <si>
    <t xml:space="preserve">Increased or stabilized yield over time </t>
  </si>
  <si>
    <t xml:space="preserve">Gross Margin from cotton and coffee production (in future: Living Income) </t>
  </si>
  <si>
    <r>
      <t xml:space="preserve">USD/ ha seed cotton or GBE 
</t>
    </r>
    <r>
      <rPr>
        <b/>
        <sz val="9"/>
        <rFont val="Calibri"/>
        <family val="2"/>
        <scheme val="minor"/>
      </rPr>
      <t>* 3 year change</t>
    </r>
  </si>
  <si>
    <t xml:space="preserve">Increasing returns over time </t>
  </si>
  <si>
    <t>Price at farmgate</t>
  </si>
  <si>
    <r>
      <t xml:space="preserve">Local currency / tonne of seed cotton or coffee (GBE) 
</t>
    </r>
    <r>
      <rPr>
        <b/>
        <sz val="9"/>
        <rFont val="Calibri"/>
        <family val="2"/>
        <scheme val="minor"/>
      </rPr>
      <t>* 3 year change</t>
    </r>
  </si>
  <si>
    <t xml:space="preserve">Price stability (tentative) </t>
  </si>
  <si>
    <t>Proportion of workers earning a legal minimum wage, by gender</t>
  </si>
  <si>
    <r>
      <t xml:space="preserve">% female </t>
    </r>
    <r>
      <rPr>
        <b/>
        <sz val="9"/>
        <rFont val="Calibri"/>
        <family val="2"/>
        <scheme val="minor"/>
      </rPr>
      <t xml:space="preserve"> 
* 1 year change</t>
    </r>
  </si>
  <si>
    <t xml:space="preserve">100% compliance - Entry criterion for sustainability standards </t>
  </si>
  <si>
    <r>
      <t>% male</t>
    </r>
    <r>
      <rPr>
        <b/>
        <sz val="9"/>
        <rFont val="Calibri"/>
        <family val="2"/>
        <scheme val="minor"/>
      </rPr>
      <t xml:space="preserve"> 
* 1 year change</t>
    </r>
  </si>
  <si>
    <t>Incidence of the worst forms of Child Labour
(Number of children aged 5–17 years engaged in child labour, by sex and age)</t>
  </si>
  <si>
    <r>
      <t xml:space="preserve">% 
</t>
    </r>
    <r>
      <rPr>
        <b/>
        <sz val="9"/>
        <rFont val="Calibri"/>
        <family val="2"/>
        <scheme val="minor"/>
      </rPr>
      <t>* 5 year change</t>
    </r>
  </si>
  <si>
    <t>Incidence of Forced Labour</t>
  </si>
  <si>
    <t>%
* 5 year change</t>
  </si>
  <si>
    <t xml:space="preserve">0%. Exclusion criterion for sustainability standards </t>
  </si>
  <si>
    <t xml:space="preserve"> Women's Empowerment</t>
  </si>
  <si>
    <r>
      <t xml:space="preserve">Score per dimension 
</t>
    </r>
    <r>
      <rPr>
        <b/>
        <sz val="9"/>
        <rFont val="Calibri"/>
        <family val="2"/>
        <scheme val="minor"/>
      </rPr>
      <t>* 5 year change</t>
    </r>
  </si>
  <si>
    <t xml:space="preserve">Increased women’s empowerment </t>
  </si>
  <si>
    <t>Frequency rate of fatalities on the farm</t>
  </si>
  <si>
    <r>
      <t>% fatalities</t>
    </r>
    <r>
      <rPr>
        <b/>
        <sz val="9"/>
        <rFont val="Calibri"/>
        <family val="2"/>
        <scheme val="minor"/>
      </rPr>
      <t xml:space="preserve"> 
* 5 year change</t>
    </r>
  </si>
  <si>
    <t xml:space="preserve">0% fatalities – Decrease in non-fatalities </t>
  </si>
  <si>
    <r>
      <t>% non-fatal injuries</t>
    </r>
    <r>
      <rPr>
        <b/>
        <sz val="9"/>
        <rFont val="Calibri"/>
        <family val="2"/>
        <scheme val="minor"/>
      </rPr>
      <t xml:space="preserve"> 
* 5 year change</t>
    </r>
  </si>
  <si>
    <t>0kg HHP a.i / ha.  A clear, time-bound plan needs to be in place to phase out the use of Highly Hazardous Pesticides (HHPs)</t>
  </si>
  <si>
    <t>Use of Highly Hazardous Pesticides</t>
  </si>
  <si>
    <t>HHP compendium data (link)</t>
  </si>
  <si>
    <t>Total</t>
  </si>
  <si>
    <t xml:space="preserve">Total </t>
  </si>
  <si>
    <r>
      <rPr>
        <u/>
        <sz val="10"/>
        <color theme="1"/>
        <rFont val="Calibri (Body)_x0000_"/>
      </rPr>
      <t xml:space="preserve">Highly hazardous pesticides </t>
    </r>
    <r>
      <rPr>
        <sz val="10"/>
        <color theme="1"/>
        <rFont val="Calibri"/>
        <family val="2"/>
        <scheme val="minor"/>
      </rPr>
      <t>are pesticides that are acknowledged to present particularly high levels of acute or chronic hazards to health or environment according to internationally accepted classification systems such as the World Health Organization (WHO) or the Globally Harmonised System of Classification and Labelling of Chemicals (GHS) or their listing in relevant binding international agreements or conventions. In addition, pesticides that appear to cause severe or irreversible harm to health or the environment under conditions of use in a country may be considered to be and treated as highly hazardous (FAO/WHO International Code of Conduct on Pesticide Management, 2014).
The definition explicitly includes WHO Class Ia and Ib pesticides, GHS Class 1A and 1B carcinogens, mutagens and reproductive toxicity listed pesticides, pesticides listed under Annex III of the Rotterdam, Annex A and B of the Stockholm Conventions and Annexes of the Montreal Protocol and pesticide active ingredients and formulations that have shown</t>
    </r>
  </si>
  <si>
    <t>Continuous redcution of risks to human health and the environment</t>
  </si>
  <si>
    <t>2.4.1. Proportion of agricultural area under productive and sustainable agriculture</t>
  </si>
  <si>
    <t>Specific indicator source</t>
  </si>
  <si>
    <t>Toxic Load Indicator (TLI) OR Environmental Toxic Load (ETL)</t>
  </si>
  <si>
    <t xml:space="preserve">Farmer survey,  product pictures </t>
  </si>
  <si>
    <t>BCI,CRDC</t>
  </si>
  <si>
    <t>SDG data sources: National Statistical Offices or designated offices within countries via FAO Yearly Questionnaires on Pesticides Use and Land Use, Irrigation and Agriculture practices. Government data sources such as yearbooks and ministerial data portals. Country studies from other International organizations</t>
  </si>
  <si>
    <t>Every three years</t>
  </si>
  <si>
    <t>(ICAC partial)</t>
  </si>
  <si>
    <t>Pesticide reference toxicity data (provide link to reference data)</t>
  </si>
  <si>
    <t>Annual data</t>
  </si>
  <si>
    <t>Name of Pesticide</t>
  </si>
  <si>
    <t>Concentration: a.i grams/kg          or         Concentration:a.i percent/kg</t>
  </si>
  <si>
    <t>Reference toxicity per indicator species</t>
  </si>
  <si>
    <t>Kg of pesticide active ingredient (a.i.) applied</t>
  </si>
  <si>
    <t xml:space="preserve">ha harvested land for each pesticide </t>
  </si>
  <si>
    <t>Applications per year</t>
  </si>
  <si>
    <t>ETL species indicator #1 (eg bees)</t>
  </si>
  <si>
    <t>ETL species indicator #2 (eg, algae)</t>
  </si>
  <si>
    <t xml:space="preserve"> (μg/bee) or mg/L</t>
  </si>
  <si>
    <t>Enter data as decimal; eg 0.2 for 20%</t>
  </si>
  <si>
    <t xml:space="preserve"> Column F for example only. A link to a separate sheet with reference toxicity for each indicator species is needed.</t>
  </si>
  <si>
    <t>If additional indicator species have been chosen, list them here and adapt the formula accordingly.</t>
  </si>
  <si>
    <r>
      <t xml:space="preserve">The </t>
    </r>
    <r>
      <rPr>
        <u/>
        <sz val="10"/>
        <color theme="1"/>
        <rFont val="Calibri (Body)_x0000_"/>
      </rPr>
      <t xml:space="preserve">Environmental Toxic Load (ETL) </t>
    </r>
    <r>
      <rPr>
        <sz val="10"/>
        <color theme="1"/>
        <rFont val="Calibri"/>
        <family val="2"/>
        <scheme val="minor"/>
      </rPr>
      <t xml:space="preserve">indicator represents the average amount of toxic pressure caused by the application of pesticides on one (1) hectare of cotton in one (1) year. The ETL can only be used to evaluate the impact of changes in pesticide use on environmental hazards between years and countries. The indicator is based on the quantitative information on pesticide use and the environmental toxicity of the considered pesticides. ETL environmental categories include risk to algae, waterfleas (Daphnia species), fish, birds and honey bees.
The </t>
    </r>
    <r>
      <rPr>
        <u/>
        <sz val="10"/>
        <color theme="1"/>
        <rFont val="Calibri (Body)_x0000_"/>
      </rPr>
      <t xml:space="preserve">Toxic Load Indicator (TLI) </t>
    </r>
    <r>
      <rPr>
        <sz val="10"/>
        <color theme="1"/>
        <rFont val="Calibri"/>
        <family val="2"/>
        <scheme val="minor"/>
      </rPr>
      <t>is a qualitative indicator for the hazards cause by pesticide active ingredients which translates numerical and non-numerical values (toxicological endpoints, classifications) into a scoring system to measure and compare pesticide use (current use and trends). TLI environmental categories include risk to algae, waterfleas (Daphnia species), arthropods, fish and birds. It also includes an acute and chronic health hazard category.</t>
    </r>
  </si>
  <si>
    <t>n/a</t>
  </si>
  <si>
    <t>Selection Of Pesticide Risk Indicators: Guidance For Policy Makers, OECD, 2016.  http://www.oecd.org/officialdocuments/publicdisplaydocumentpdf/?cote=env/jm/mono(2016)56&amp; doclanguage=en</t>
  </si>
  <si>
    <t xml:space="preserve">Environmental </t>
  </si>
  <si>
    <t xml:space="preserve">Water management </t>
  </si>
  <si>
    <t xml:space="preserve">All farms </t>
  </si>
  <si>
    <t xml:space="preserve">SDG 6.4.1 Change in water-use efficiency over time. The SDG indicator measures the value added per water withdrawn, expressed in USD / m3 over time of a given major sector (showing the trend in water use efficiency) </t>
  </si>
  <si>
    <t>Indicator</t>
  </si>
  <si>
    <t>SDG data source</t>
  </si>
  <si>
    <t>3.1 Water extracted for irrigation (blue water)</t>
  </si>
  <si>
    <t>Mega litres (blue water)/ha</t>
  </si>
  <si>
    <t>Total water input</t>
  </si>
  <si>
    <t>Farm records, farmer survey</t>
  </si>
  <si>
    <t xml:space="preserve">BCI, Cotton Connect </t>
  </si>
  <si>
    <t xml:space="preserve">3.2 Irrigation efficiency </t>
  </si>
  <si>
    <r>
      <rPr>
        <u/>
        <sz val="10"/>
        <color theme="1"/>
        <rFont val="Calibri"/>
        <family val="2"/>
        <scheme val="minor"/>
      </rPr>
      <t xml:space="preserve">Benefically consumed water (ETc)  – rainfall </t>
    </r>
    <r>
      <rPr>
        <sz val="10"/>
        <color theme="1"/>
        <rFont val="Calibri"/>
        <family val="2"/>
        <scheme val="minor"/>
      </rPr>
      <t xml:space="preserve">  X 100  </t>
    </r>
    <r>
      <rPr>
        <u/>
        <sz val="10"/>
        <color theme="1"/>
        <rFont val="Calibri"/>
        <family val="2"/>
        <scheme val="minor"/>
      </rPr>
      <t xml:space="preserve"> </t>
    </r>
    <r>
      <rPr>
        <sz val="10"/>
        <color theme="1"/>
        <rFont val="Calibri"/>
        <family val="2"/>
        <scheme val="minor"/>
      </rPr>
      <t xml:space="preserve">
       Total water extracted for irrigation  </t>
    </r>
  </si>
  <si>
    <t>Farm records/ farmer interview, probe or research data for soil moisture</t>
  </si>
  <si>
    <t xml:space="preserve">National statistical yearbooks, national water resources and irrigation master plans, and other reports or surveys </t>
  </si>
  <si>
    <t>Governmental sources, via FAO's global information system on water and agriculture (AQUASTAT) and the AQUASTAT questionnaire on water and agriculture</t>
  </si>
  <si>
    <t>3.3 Water productivity (WPlint/ET , WPlint/I+R)</t>
  </si>
  <si>
    <t>Mega litres/ tonne of cotton lint or GBE</t>
  </si>
  <si>
    <r>
      <rPr>
        <u/>
        <sz val="10"/>
        <color theme="1"/>
        <rFont val="Calibri"/>
        <family val="2"/>
        <scheme val="minor"/>
      </rPr>
      <t xml:space="preserve">                    Cotton yield  (tonnes cotton lint/ha harvested land) OR GBE                                     </t>
    </r>
    <r>
      <rPr>
        <sz val="10"/>
        <color theme="1"/>
        <rFont val="Calibri"/>
        <family val="2"/>
        <scheme val="minor"/>
      </rPr>
      <t xml:space="preserve">
 WPlint/ET:Benefically consumed water (ETc) OR WPlint/I+R : Water for irrigation + rainfall</t>
    </r>
  </si>
  <si>
    <t>Farm records/farmer interview, probe or research data for soil moisture</t>
  </si>
  <si>
    <t>CRDC</t>
  </si>
  <si>
    <t>(ICAC)</t>
  </si>
  <si>
    <t>3.1 Water extracted for irrigation</t>
  </si>
  <si>
    <t>3.2 Irrigation efficiency</t>
  </si>
  <si>
    <t>3.3 Water productivity</t>
  </si>
  <si>
    <t>Total water extracted for irrigation</t>
  </si>
  <si>
    <t xml:space="preserve">Total hectares irrigated </t>
  </si>
  <si>
    <t>Benefically consumed water (ETc)</t>
  </si>
  <si>
    <t>Rainfall (farm-level or local data)</t>
  </si>
  <si>
    <r>
      <t xml:space="preserve">Soil moisture change (Soil Moisture Probe Data) </t>
    </r>
    <r>
      <rPr>
        <b/>
        <sz val="10"/>
        <color rgb="FFFF0000"/>
        <rFont val="Calibri (Body)_x0000_"/>
      </rPr>
      <t>optional</t>
    </r>
  </si>
  <si>
    <t>Water extracted for irrigation</t>
  </si>
  <si>
    <t>Cotton yield or GBE</t>
  </si>
  <si>
    <t>ML</t>
  </si>
  <si>
    <t>ha</t>
  </si>
  <si>
    <t>ML/ha</t>
  </si>
  <si>
    <t>mm/ha</t>
  </si>
  <si>
    <t>ETc ML/ha</t>
  </si>
  <si>
    <t>Rainfall ML/ha</t>
  </si>
  <si>
    <t>t/ha</t>
  </si>
  <si>
    <t>ML/t lint or GBE</t>
  </si>
  <si>
    <t xml:space="preserve"> \</t>
  </si>
  <si>
    <t>Link to Tab 8 yield cell for this year &amp; divide by 1000 (to convert kg/ha to t/ha)</t>
  </si>
  <si>
    <t xml:space="preserve">Benefically consumed water (ETc) </t>
  </si>
  <si>
    <t>Soil moisture change (Soil Moisture Probe Data) -optional</t>
  </si>
  <si>
    <t>Cotton yield or GBE in tonne</t>
  </si>
  <si>
    <r>
      <rPr>
        <u/>
        <sz val="10"/>
        <color theme="1"/>
        <rFont val="Calibri (Body)_x0000_"/>
      </rPr>
      <t>Water extracted for irrigation (Blue water):</t>
    </r>
    <r>
      <rPr>
        <b/>
        <u/>
        <sz val="10"/>
        <color theme="1"/>
        <rFont val="Calibri (Body)_x0000_"/>
      </rPr>
      <t xml:space="preserve"> </t>
    </r>
    <r>
      <rPr>
        <sz val="10"/>
        <color theme="1"/>
        <rFont val="Calibri"/>
        <family val="2"/>
        <scheme val="minor"/>
      </rPr>
      <t xml:space="preserve">All water extracted and diverted for irrigation of target crop (cotton or coffee). This metric does not account for any blue water recycled within the farm boundary or released from the farm as return flows, and therefore, assumes all blue water is consumed. </t>
    </r>
  </si>
  <si>
    <r>
      <rPr>
        <u/>
        <sz val="10"/>
        <color theme="1"/>
        <rFont val="Calibri (Body)_x0000_"/>
      </rPr>
      <t>Rainfall (Green water):</t>
    </r>
    <r>
      <rPr>
        <b/>
        <sz val="10"/>
        <color theme="1"/>
        <rFont val="Calibri"/>
        <family val="2"/>
        <scheme val="minor"/>
      </rPr>
      <t xml:space="preserve"> </t>
    </r>
    <r>
      <rPr>
        <sz val="10"/>
        <color theme="1"/>
        <rFont val="Calibri"/>
        <family val="2"/>
        <scheme val="minor"/>
      </rPr>
      <t>Local seasonal rainfall recorded during the growing season. This metric does not include an estimate of effective rain (</t>
    </r>
    <r>
      <rPr>
        <i/>
        <sz val="10"/>
        <color theme="1"/>
        <rFont val="Calibri"/>
        <family val="2"/>
        <scheme val="minor"/>
      </rPr>
      <t>i.e</t>
    </r>
    <r>
      <rPr>
        <sz val="10"/>
        <color theme="1"/>
        <rFont val="Calibri"/>
        <family val="2"/>
        <scheme val="minor"/>
      </rPr>
      <t xml:space="preserve">., water that actually infiltrates to the root zone). </t>
    </r>
  </si>
  <si>
    <r>
      <rPr>
        <u/>
        <sz val="10"/>
        <color theme="1"/>
        <rFont val="Calibri (Body)_x0000_"/>
      </rPr>
      <t>Beneficially consumed water:</t>
    </r>
    <r>
      <rPr>
        <b/>
        <u/>
        <sz val="10"/>
        <color theme="1"/>
        <rFont val="Calibri (Body)_x0000_"/>
      </rPr>
      <t xml:space="preserve"> </t>
    </r>
    <r>
      <rPr>
        <sz val="10"/>
        <color theme="1"/>
        <rFont val="Calibri"/>
        <family val="2"/>
        <scheme val="minor"/>
      </rPr>
      <t xml:space="preserve">This is a measure of the water actually consumed by the crop and is </t>
    </r>
    <r>
      <rPr>
        <b/>
        <sz val="10"/>
        <color theme="1"/>
        <rFont val="Calibri"/>
        <family val="2"/>
        <scheme val="minor"/>
      </rPr>
      <t>c</t>
    </r>
    <r>
      <rPr>
        <sz val="10"/>
        <color theme="1"/>
        <rFont val="Calibri"/>
        <family val="2"/>
        <scheme val="minor"/>
      </rPr>
      <t>alculated as evapotranspiration (ETc) of the crop (as defined by FAO 56)</t>
    </r>
  </si>
  <si>
    <r>
      <t>It should be noted that a more accurate expression of these indicators could be achieved through the inclusion of 1) effective rain (</t>
    </r>
    <r>
      <rPr>
        <i/>
        <sz val="10"/>
        <color theme="1"/>
        <rFont val="Calibri"/>
        <family val="2"/>
        <scheme val="minor"/>
      </rPr>
      <t>i.e</t>
    </r>
    <r>
      <rPr>
        <sz val="10"/>
        <color theme="1"/>
        <rFont val="Calibri"/>
        <family val="2"/>
        <scheme val="minor"/>
      </rPr>
      <t>., water that actually infiltrates to the root zone), 2) soil moisture consumed, 3) an account for the fate of blue water (</t>
    </r>
    <r>
      <rPr>
        <i/>
        <sz val="10"/>
        <color theme="1"/>
        <rFont val="Calibri"/>
        <family val="2"/>
        <scheme val="minor"/>
      </rPr>
      <t xml:space="preserve">e.g., </t>
    </r>
    <r>
      <rPr>
        <sz val="10"/>
        <color theme="1"/>
        <rFont val="Calibri"/>
        <family val="2"/>
        <scheme val="minor"/>
      </rPr>
      <t xml:space="preserve">not just a measure of water diverted or extracted, but also tail water recovered and recycled, and volumes of returned flows to the environment (including a measure of grey water), and 4) water remaining on-farm, for example in storage, and available for subsequent application to other crops outside the cotton season). The definition of indicators above is a trade-off between accuracy and research capacity to ensure that the most useful and achievable data collection can be undertaken. </t>
    </r>
  </si>
  <si>
    <t xml:space="preserve">Care is also necessary with the units for reporting indicators. Typical rainfall and ET are expressed in millimetres (per m2), while irrigation water is reported in cubic metres (per m2) or ML (per ha). Rainfall and ET need to be converted to the same units as irrigation water [m3], when calculating Total input water, irrigation efficiency and water productivity. To convert from rainfall and ET from mm to m3 divide by 1000; to convert irrigation water from ML/ha divide by 10. For example, 150 mm or rainfall is equivalent to 0.150 m3 (and 1.50 ML/ha). </t>
  </si>
  <si>
    <t>Beneficially Consumed Water or Crop water use is measured as the cumulative evapotranspiration (ETc) [mm] of the crop during the growing season. Evapotranspiration is a combination of two separate processes whereby water is lost from the soil surface through evaporation and used by the crop through transpiration. Cumulative ETc is calculated following FAO 56,15 as the daily reference evapotranspiration (ET0) multiplied by the crop factor (Kc). 𝑐𝑢𝑚𝑢𝑙𝑎𝑡𝑖𝑣𝑒 𝐸𝑇 = 𝛴 (𝑑𝑎𝑖𝑙𝑦 𝐸𝑇 × 𝑑𝑎𝑖𝑙𝑦 𝐾 ). While ETo can be calculated with the FAO56 method16, it may also be sourced from published values. Kc can be calculated with reference to remote sensing software or applications. A worked example of obtaining ETo and Kc values, and how to use these to calculate cumulative ETc is given in Annex 2.</t>
  </si>
  <si>
    <r>
      <t xml:space="preserve">Water extracted/diverted for irrigation (Blue water): This should include all water extracted or diverted from any source (river, creek, lake, pond, underground bore, well, </t>
    </r>
    <r>
      <rPr>
        <i/>
        <sz val="10"/>
        <color theme="1"/>
        <rFont val="Calibri"/>
        <family val="2"/>
        <scheme val="minor"/>
      </rPr>
      <t>etc</t>
    </r>
    <r>
      <rPr>
        <sz val="10"/>
        <color theme="1"/>
        <rFont val="Calibri"/>
        <family val="2"/>
        <scheme val="minor"/>
      </rPr>
      <t xml:space="preserve">.) to grow the crop, and should include any water used to establish the crop as well as any water used to </t>
    </r>
    <r>
      <rPr>
        <i/>
        <sz val="10"/>
        <color theme="1"/>
        <rFont val="Calibri"/>
        <family val="2"/>
        <scheme val="minor"/>
      </rPr>
      <t xml:space="preserve">wet-up </t>
    </r>
    <r>
      <rPr>
        <sz val="10"/>
        <color theme="1"/>
        <rFont val="Calibri"/>
        <family val="2"/>
        <scheme val="minor"/>
      </rPr>
      <t xml:space="preserve">the field prior to planting. All supplemental irrigation should also be counted, even if farms are otherwise considered “rainfed”. The area of the field should also be known, so that the irrigation water can be expressed as a rate by hectare (or per square metre). Any other crops grown during the season should also be recorded so that the proportion of water applied to cotton can be calculated. The amount of water applied as irrigation will vary depending on the amount of rainfall received. Rainfall is an important (even essential) component of the water required to grow the crop. It is important, therefore, that the amount of rainfall is also collected – including in rainfed farms. This will help to identify the total amount of water required to grow the crop and efficiency of the crop to convert water into yield. </t>
    </r>
  </si>
  <si>
    <t>Rainfall (Green water): Rainfall is most easily measured with the use of rain gauge – generally a clear plastic container with the volume marked in millimetres, mounted in the field. Following every rainfall event during the growing season the volume of water (rain) in the gauge is checked and recorded in a diary or rainfall chart and the gauge is emptied and ready for the next rainfall event. At the end of the growing seasonal the total rain recorded is calculated as the sum of all recorded events. Rainfall can also be acquired from published meteorological data from nearby weather stations.</t>
  </si>
  <si>
    <t>Soil moisture: Soil moisture can be measured with a specific appliance such as tensiometer. In the absence of any specific equipment, the Gravimetric Weight Method provides a good alternative to determine soil moisture content by weighing soil samples, drying them in an oven, weighing them again, and using the difference in weight to calculate the amount of water in the soil. This method is laborious and time consuming, but low-cost and rather accurate. Guidance on the use of this technique can be found in the Soil testing methods manual (see references). If accurate soil moisture measures are not available or challenging to obtain, a modified version of WUE and WCP without the soil moisture component can be used. These are referred as partial WUE and WCP, as they are computed without the soil moisture data. Soil moisture is usually a minor component as compared to the other factors in the formula and therefore its exclusion is not expected to affect dramatically the overall trends in data. It is important, however, to specify when the partial formula has been used for comparability purposes.</t>
  </si>
  <si>
    <r>
      <t>Mixed systems: Cotton and coffee are often grown in spatial combination with other crops. In mixed farming systems (</t>
    </r>
    <r>
      <rPr>
        <i/>
        <sz val="10"/>
        <color theme="1"/>
        <rFont val="Calibri"/>
        <family val="2"/>
        <scheme val="minor"/>
      </rPr>
      <t>e.g</t>
    </r>
    <r>
      <rPr>
        <sz val="10"/>
        <color theme="1"/>
        <rFont val="Calibri"/>
        <family val="2"/>
        <scheme val="minor"/>
      </rPr>
      <t xml:space="preserve">. intercropped fields), crop water use and water crop productivity for cotton and coffee can be calculated based on the estimated land area under each crop grown in the field. </t>
    </r>
  </si>
  <si>
    <t xml:space="preserve">Rainfed cotton: Inclusion of indicators on water availability and water scarcity in combination with geo-referenced risk maps is being explored for the next version of the Delta Sustainability Framework. </t>
  </si>
  <si>
    <t>FAO, 2012, Coping with water scarcity An action framework for agriculture and food security</t>
  </si>
  <si>
    <t>Benchmarking Water Productivity of Australian Cotton, 2019: https://www.dpi.nsw.gov.au/agriculture/irrigation/irrigation/irrigation-primefacts/benchmarking-water-productivity-of-australian-cotton-primefact
 https://www.youtube.com/playlist?list=PL4zlvcUKKUmW1M8WN854xdpBkwg1Fpr4q
 https://www.cottoninfo.com.au/podcasts/podcast-4-water-benchmarking-study</t>
  </si>
  <si>
    <r>
      <t xml:space="preserve">Method 1: Gravimetric water content in the “Soil testing methods manual”, FAO 2020 </t>
    </r>
    <r>
      <rPr>
        <sz val="10"/>
        <color rgb="FF0260BF"/>
        <rFont val="Calibri"/>
        <family val="2"/>
        <scheme val="minor"/>
      </rPr>
      <t xml:space="preserve">http://www.fao.org/3/ca2796en/CA2796EN.pdf </t>
    </r>
  </si>
  <si>
    <t>Environmental</t>
  </si>
  <si>
    <t>All farms</t>
  </si>
  <si>
    <t xml:space="preserve">15.3.1 Proportion of land that is degraded over total land area </t>
  </si>
  <si>
    <t>Grams of organic carbon per tonne soil/ha</t>
  </si>
  <si>
    <t>Visual Asessment</t>
  </si>
  <si>
    <t>Walkley-Black method (Titration and colorimetric method</t>
  </si>
  <si>
    <t>Dumas dry combustion method</t>
  </si>
  <si>
    <t xml:space="preserve">Physical soil sampling protocols; </t>
  </si>
  <si>
    <t>Spatial data including remotely sensed data or products predicted from these data; databases, maps, reports, remote sensing data (eg land cover change); spatial datasets (eg climate, soil maps); soil monitoring networks; long term experiments</t>
  </si>
  <si>
    <t>SDG secondary sources:</t>
  </si>
  <si>
    <t xml:space="preserve">Harmonized World Soil Database: a spatial resolution of about 1 km </t>
  </si>
  <si>
    <t xml:space="preserve">Harmonized World Soil Database (HWSD), Version 1.2 </t>
  </si>
  <si>
    <t>SoilGrids250m: global 3D soil information system at 250m resolution containing spatial predictions for a selection of soil properties, at six standard depths</t>
  </si>
  <si>
    <t xml:space="preserve">SoilGrids250m </t>
  </si>
  <si>
    <t xml:space="preserve">Global SOC Map: national SOC maps, developed as 1 km soil grids, covering a depth of 0-30 cm. </t>
  </si>
  <si>
    <t xml:space="preserve">Global SOC Map, Version 1.0 </t>
  </si>
  <si>
    <t>Yearly (visual asessment), every five years (Walkley-Black or Dumas dry methods)</t>
  </si>
  <si>
    <t>5/6 years</t>
  </si>
  <si>
    <t>A method for accurately averaging farm/regional soil C content to a national scale - accounting for soil, seasonal and other variations - will need to be documented can calculated in a linked database. This is too complex to be averaged up or included on this single page.</t>
  </si>
  <si>
    <t xml:space="preserve">Soil carbon content </t>
  </si>
  <si>
    <t>Soil bulk density (optional)</t>
  </si>
  <si>
    <t xml:space="preserve">Havested area in ha </t>
  </si>
  <si>
    <t>Grams organic carbon per tonne soil/ha</t>
  </si>
  <si>
    <t>grams soil organic carbon/tonne soil</t>
  </si>
  <si>
    <t>g/cm3</t>
  </si>
  <si>
    <t xml:space="preserve">ha </t>
  </si>
  <si>
    <r>
      <rPr>
        <u/>
        <sz val="10"/>
        <color theme="1"/>
        <rFont val="Calibri (Body)_x0000_"/>
      </rPr>
      <t>Soil organic matter (SOM):</t>
    </r>
    <r>
      <rPr>
        <sz val="10"/>
        <color theme="1"/>
        <rFont val="Calibri"/>
        <family val="2"/>
        <scheme val="minor"/>
      </rPr>
      <t xml:space="preserve"> The term SOM is used to describe the organic constituents in soil in various stages of decomposition such as tissues from dead plants and animals, materials less than 2 mm in size, and soil organisms. SOM is critical for the stabilization of soil structure, retention and release of plant nutrients and maintenance of water-holding capacity, thus making it a key indicator not only for agricultural productivity, but also environmental resilience. SOM contains roughly 55–60 percent C by mass (FAO, 2017). </t>
    </r>
  </si>
  <si>
    <r>
      <rPr>
        <u/>
        <sz val="10"/>
        <color theme="1"/>
        <rFont val="Calibri (Body)_x0000_"/>
      </rPr>
      <t>Soil organic carbon (SOC):</t>
    </r>
    <r>
      <rPr>
        <sz val="10"/>
        <color theme="1"/>
        <rFont val="Calibri"/>
        <family val="2"/>
        <scheme val="minor"/>
      </rPr>
      <t xml:space="preserve"> Soil organic carbon (SOC) is the main component of soil organic matter (SOM). SOC refers only to the carbon component of organic compounds. SOC improves soil structural stability by promoting aggregate formation which, together with porosity, ensure sufficient aeration and water infiltration to support plant growth (FAO, 2017). </t>
    </r>
  </si>
  <si>
    <t xml:space="preserve">Methodological notes </t>
  </si>
  <si>
    <t xml:space="preserve">Determination of organic soil concentration with the current methods in use remain complex and expensive. Therefore, the indicator combines yearly visual assessments of soil color and biological activity for monitoring purposes, with actual topsoil testing every 5 years that can be reported. It is also recommended to monitor soil management practices to reduce soil erosion and soil fertility losses. </t>
  </si>
  <si>
    <t xml:space="preserve">Visual assessment: The simplest method for visual assessment and colour determination is the Munsell Notation System. The soil testing methods manual provides guidance on assessing soil color with farmers (see references). A more accurate but expensive method is the portable spectrophotometer (CieLab color) which avoids the human error associated with the interpretation and/or perception of the colour of the sample. </t>
  </si>
  <si>
    <t xml:space="preserve">The laboratory selected for the soil test will provide a protocol to collect and prepare the soil samples. The same soil sample can be used to perform both the visual and the laboratory tests. It is therefore important that 1. the field areas from where the soil samples are collected are clearly marked and recognisable over the years; and 2) the soil visual assessment is performed on each individual soil sample before it is further manipulated or disturbed. </t>
  </si>
  <si>
    <t>A step-wise approach is proposed to carry out the visual assessment: Step 1 – Sample the first 0-15 to 20 centimetres of soil with a trowel, avoiding soil disturbances as much as possible. The soil should sampled prior to the any organic or inorganic fertilization.The same soil sample can be used for the laboratory test following the procedures provided by the reference laboratory. Soil samples should be taken from the same field areas every year to be comparable. Step 2 – Prepare the sample for the colour reading. The sample should be moist, not wet or dry. Step 3 – Read and record the soil sample colour using a Munsell chart. Optimal field conditions to determine the soil colour are under natural light on a clear, sunny day at midday, without wearing sunglasses. The reading should not take too long.Step 4 – Estimate the organic carbon content based on the Munsell soil colour value using the values reported in the table below. Step 5 – Compare results from step 3 with the results from the laboratory test to re-calibrate the visual assessment and establish a baseline in the first year. As results from the laboratory can take up to 14 days, the soil sample used for the visual assessment need to be preserved or a new sample collected to “re-calibrate” the visual assessment. Step 6 – Repeat the procedure every year comparing previous readings for an increase or decrease in soil organic content by looking at the change in colour (checking if the colour has deepened using the Munsell colour book).</t>
  </si>
  <si>
    <t>Laboratory testing protocols: The Global Soil Laboratory Network (GLOSOLAN) has been recently established to harmonize existing soil laboratory procedures, standards for results’ interpretation and provision of recommendations to farmers. The Delta Sustainability Framework will align with the Standard Operating Procedures (SOPs) proposed by GLOSOLAN to harmonize organic and total carbon measure. SOPs offer step-by-step instructions on how to perform laboratory analyses. For SOC the Walkley-Black method (Titration and colorimetric method) and the Dumas dry combustion method are recommended. The Walkley-Black method, used since the 1930’s, remains the most common method despite the concerns associated with the use of chromic acid to measure the oxidizable organic carbon. With the upgrading of soil testing laboratories, the Dumas method might become the prevalent method. Most commercial soil tests report soil organic carbon results as a percentage, which translates directly as the weight of soil organic carbon (in grams) per 100 grams of oven-dried soil (gr C/100 gr soil).</t>
  </si>
  <si>
    <t>Soil sampling procedures: the laboratory will provide specific protocols to collect and prepare the soil samples.</t>
  </si>
  <si>
    <t>Soil bulk density (g/cm3): An accurate measurement of changes in organic carbon might require an estimate of bulk density of the soil to adjust for changes in soil mass at specified depth intervals. Bulk density is the weight of soil in a known volume and it reflects the total soil porosity. Soils often experience changes in bulk density (BD) over time due to the adoption of a new management practice such as zero tillage, or the introduction of mechanization, or through natural processes such as compaction or erosion. In these cases, it is necessary to adjust any carbon stocks to an equivalent soil mass. A higher soil bulk density means a greater weight of soil for the same depth. There are several methods of determining soil bulk density. The most common method is to obtain a known volume of soil using a metal ring pressed into the soil (intact core), dry it to remove the water, and weigh the dry mass. The bulk density is the dry weight in grams divided by the volume in cubic centimetres. Bulk density (g/cm3) = Dry soil weight (g) / Soil volume (cm3). For a step-wise guidance to measure soil bulk density refer to the factsheet on Bulk Density—MEASURING. 
Adjusting soil organic carbon content for soil bulk density requires a simple calculation:
Example: Soil sample depth (0–10 cm); 1.3 g/cm3 bulk density; 1.2% organic carbon
10,000 m2 in one hectare x 0.1m soil depth x 1.3 g/cm3 bulk density x (1.2/100) = 15.6 tonnes carbon hectare.</t>
  </si>
  <si>
    <t>Reporting units. Soil organic carbon makes up about 58 per cent of the mass of organic matter and is usually reported as the concentration (i.e. per cent) of organic carbon in soil. Different reporting units may however be used, which are easily convertible.</t>
  </si>
  <si>
    <t>Good soil management practices include:  
 1. Use of cover crops and/or perennials in crop rotations; 2. Implementing crop rotations with more crops; .3. Effective (e.g. appropriate application rate, time and method) use of organic amendments , such as animal manure, compost, digestates, biochar; 4. Balanced fertilizer applications with appropriate and judicious fertilizer application methods, types, rates and timing; 5. Managing crop residues: using forage by grazing rather than harvesting, applying mulches or providing the soil to give permanent cover; 6. Reducing tillage events and intensity and/or adopting new residue management techniques, minimum or no-tillage; 7. Landform management modification such as those implemented for erosion control (e.g. terraces), surface water management, and drainage/ flood control.</t>
  </si>
  <si>
    <t xml:space="preserve">References </t>
  </si>
  <si>
    <t xml:space="preserve">Munsell Notation System: https://munsell.com/about-munsell-color/how-color-notation-works/
Practical guidance to read soil color Munsell charts: Microsoft PowerPoint - ACT01_COLOR_INT-09-13 [Compatibility Mode] (floridahealth.gov),  Munsell Soil Color Chart - YouTube
Soil testing methods manual. Soil Doctors Global Programme. A farmer-to-farmer training programme. FAO, 2020. ISBN 978-92-5-131195-0: http://www.fao.org/3/ca2796en/CA2796EN.pdf
Soil Organic Carbon, the hidden potential, FAO, 2017. SBN 978-92-5-109681-9: http://www.fao.org/3/a-i6937e.pdf%20
Standard Operating Procedure (SOPs) for Soil Organic Content. Walkley-Black method (Titration and colorimetric method), FAO, 2020: http://www.fao.org/3/ca7471en/CA7471EN.pdf
Guidelines for soil description, FAO, 2006. ISBN 92-5-105521-1: http://www.fao.org/3/a0541e/a0541e.pdf
Factsheet on Soil Bulk Density – MEASURING, Healthy Soils for Sustainable Farms programme, Australia: https://s3.amazonaws.com/soilquality-production/fact_sheets/26/original/Phys_-_Bulk_Density_Measurement_web.pdf
Global Soil Partnership Website: http://www.fao.org/global-soil-partnership/pillars-action/5-harmonization/glosolan/en/ </t>
  </si>
  <si>
    <t xml:space="preserve">Voluntary Guidelines for Sustainable Soil Management, FAO, 2017: bl813e.pdf (fao.org) </t>
  </si>
  <si>
    <t>Soil management and climate change</t>
  </si>
  <si>
    <t>2.4.1. - management of fertilizer</t>
  </si>
  <si>
    <t>Kg a.i. of type of fertilizer (N,P,K) / ha harvested</t>
  </si>
  <si>
    <t xml:space="preserve">IFA Fertilizer converter </t>
  </si>
  <si>
    <t>Primary data source examples</t>
  </si>
  <si>
    <t>Farm records/ farmer interview. (see Delta Project, BCI fertilizers data entry form)</t>
  </si>
  <si>
    <t>Secondary data source examples</t>
  </si>
  <si>
    <t>NPK fertilizer applications/purchases</t>
  </si>
  <si>
    <t>Other SDG data sources</t>
  </si>
  <si>
    <t>National Statistical Offices or designated offices within countries via FAO Yearly Questionnaires on Pesticides Use and Land Use, Irrigation and Agriculture practices</t>
  </si>
  <si>
    <t>Fertilizer data (refer to IFA fertilizer converter)</t>
  </si>
  <si>
    <t>One of these data points only needed</t>
  </si>
  <si>
    <t>Annual  data</t>
  </si>
  <si>
    <t>Fertlizer use by type</t>
  </si>
  <si>
    <t>Name of fertilizer</t>
  </si>
  <si>
    <t>a.i grams/kg                   or                  a.i percent/kg</t>
  </si>
  <si>
    <t>kg fertilizer applied</t>
  </si>
  <si>
    <t>N</t>
  </si>
  <si>
    <t>Urea</t>
  </si>
  <si>
    <t xml:space="preserve">P  </t>
  </si>
  <si>
    <t>Single superphosphate</t>
  </si>
  <si>
    <t>K</t>
  </si>
  <si>
    <t>Potassium sulphate</t>
  </si>
  <si>
    <t>Fertilizer conversion factors. In the case that specific values to convert tonnes of fertilizer product used into nutrient concentration are not available, a fertilizer converter tool is provided in the webpage of the International Fertilizer Association.
Nitrogen use efficiency: There are multiple ways to analyse Nitrogen Use Efficiency as inputs (kgs of total nitrogen applied) per output (Kgs of lint cotton harvested or ha of lint cotton harvested). Nitrogen Use efficiency can also be calculated as lint yield (kg/ ha) divided by the total amount of fertiliser N applied.
Good management measures to improve fertilizer management and use efficiency include:
• Follow protocols as per extension service or retail outlet recommendations or local regulations, not exceeding recommended doses;
• Use soil sampling to perform nutrient budget calculations;
• Perform site-specific nutrient management or precision farming (where possible);
• Use an organic source of nutrients (including manure or composting residues) alone, or in combination with synthetic or mineral fertilizers;
• Use legumes as a cover crop or intercrop to reduce fertilizer inputs; and
• Consider soil type and climate in deciding fertilizer application doses and frequencies.</t>
  </si>
  <si>
    <t>International Fertilizer Association: https://www.ifastat.org/</t>
  </si>
  <si>
    <t>Biodiversity and Climate Change</t>
  </si>
  <si>
    <t xml:space="preserve">15.1 Forest area as a proportion of total land area </t>
  </si>
  <si>
    <t xml:space="preserve">Ha of forest, wetland or grassland converted to cotton or coffee production </t>
  </si>
  <si>
    <t xml:space="preserve">Farmer interviews, GPS maps. </t>
  </si>
  <si>
    <t>Standards' audit reports, eg Fairtrade, Cotton Connect. Risk assessment maps</t>
  </si>
  <si>
    <t>Other SDG data source:</t>
  </si>
  <si>
    <t>National governments via FAO Global Forest Resources Assessment, every 5 years. reviously reported information, literature search, remote sensing or their combination.</t>
  </si>
  <si>
    <t>Every five years</t>
  </si>
  <si>
    <t>Proportion of forest, wetland or grassland converted to cotton or coffee production in the last 5 years</t>
  </si>
  <si>
    <t>Hectares harvested land</t>
  </si>
  <si>
    <t>Ha  converted to cotton or coffee production in the last 5 years</t>
  </si>
  <si>
    <t>Forest</t>
  </si>
  <si>
    <t>If the hectares of land harvested in 2020 was 100,000, enter '100,000' in F22, F23, F24</t>
  </si>
  <si>
    <t>Wetland</t>
  </si>
  <si>
    <t>Grassland</t>
  </si>
  <si>
    <t>Ha of forest, wetland or grassland converted to cotton or coffee production in the last 5 years</t>
  </si>
  <si>
    <r>
      <rPr>
        <u/>
        <sz val="10"/>
        <color theme="1"/>
        <rFont val="Calibri (Body)"/>
      </rPr>
      <t>Forest:</t>
    </r>
    <r>
      <rPr>
        <sz val="10"/>
        <color theme="1"/>
        <rFont val="Calibri"/>
        <family val="2"/>
        <scheme val="minor"/>
      </rPr>
      <t xml:space="preserve"> is a land spanning more than 0.5 hectares with trees higher than 5 meters and a canopy cover of more than 10 percent, or trees able to reach these thresholds in situ. It does not include land that is predominantly under agricultural or urban land use.
</t>
    </r>
    <r>
      <rPr>
        <u/>
        <sz val="10"/>
        <color theme="1"/>
        <rFont val="Calibri (Body)"/>
      </rPr>
      <t>Naturally regenerating forest:</t>
    </r>
    <r>
      <rPr>
        <sz val="10"/>
        <color theme="1"/>
        <rFont val="Calibri"/>
        <family val="2"/>
        <scheme val="minor"/>
      </rPr>
      <t xml:space="preserve"> forest predominantly composed of trees established through natural regeneration.
</t>
    </r>
    <r>
      <rPr>
        <u/>
        <sz val="10"/>
        <color theme="1"/>
        <rFont val="Calibri (Body)"/>
      </rPr>
      <t>Primary forest:</t>
    </r>
    <r>
      <rPr>
        <sz val="10"/>
        <color theme="1"/>
        <rFont val="Calibri"/>
        <family val="2"/>
        <scheme val="minor"/>
      </rPr>
      <t xml:space="preserve"> Naturally regenerated forest of native tree species, where there are no clearly visible indications of human activities and the ecological processes are not significantly disturbed.
</t>
    </r>
    <r>
      <rPr>
        <u/>
        <sz val="10"/>
        <color theme="1"/>
        <rFont val="Calibri (Body)"/>
      </rPr>
      <t>Wetland</t>
    </r>
    <r>
      <rPr>
        <sz val="10"/>
        <color theme="1"/>
        <rFont val="Calibri"/>
        <family val="2"/>
        <scheme val="minor"/>
      </rPr>
      <t xml:space="preserve">: Areas of marshes, fen, peatland or water, whether natural or artificial, permanent or temporary, with water that is flowing or static, fresh, brackish or salty, including areas of marine water the depth of which at low tide does not exceed six metres (Definition in the Ramsar Convention)
</t>
    </r>
    <r>
      <rPr>
        <u/>
        <sz val="10"/>
        <color theme="1"/>
        <rFont val="Calibri (Body)"/>
      </rPr>
      <t>Grassland</t>
    </r>
    <r>
      <rPr>
        <sz val="10"/>
        <color theme="1"/>
        <rFont val="Calibri"/>
        <family val="2"/>
        <scheme val="minor"/>
      </rPr>
      <t xml:space="preserve">: Definitions of grassland and the associated term “range” are multitude, many with specific local legal connotations; the Second Expert Meeting on Harmonizing Forest -related Definitions for use by Various Stakeholders (FAO, 2000) gives eleven pages of them. The Oxford Dictionary of Plant Sciences (Allaby, 1998) gives a succinct definition: Grassland occurs where there is sufficient moisture for grass growth, but where environmental conditions, both climatic and anthropogenic, prevent tree growth. Its occurrence, therefore, correlates with a rainfall intensity between that of desert and forest and is extended by grazing and/or fire to form a plagioclimax in many areas that were previously forested.” FAOSTAT divides the data between:
</t>
    </r>
    <r>
      <rPr>
        <u/>
        <sz val="10"/>
        <color theme="1"/>
        <rFont val="Calibri (Body)_x0000_"/>
      </rPr>
      <t>Temporary meadows &amp; pastures</t>
    </r>
    <r>
      <rPr>
        <sz val="10"/>
        <color theme="1"/>
        <rFont val="Calibri"/>
        <family val="2"/>
        <scheme val="minor"/>
      </rPr>
      <t xml:space="preserve">: Land cultivated for a period of less than five years for growing herbaceous forage crops for mowing or pasture. A period of less than 5 years is used to differentiate between temporary and permanent meadows;
</t>
    </r>
    <r>
      <rPr>
        <u/>
        <sz val="10"/>
        <color theme="1"/>
        <rFont val="Calibri (Body)_x0000_"/>
      </rPr>
      <t>Permanent meadows &amp; pastures</t>
    </r>
    <r>
      <rPr>
        <b/>
        <sz val="10"/>
        <color theme="1"/>
        <rFont val="Calibri"/>
        <family val="2"/>
        <scheme val="minor"/>
      </rPr>
      <t>:</t>
    </r>
    <r>
      <rPr>
        <sz val="10"/>
        <color theme="1"/>
        <rFont val="Calibri"/>
        <family val="2"/>
        <scheme val="minor"/>
      </rPr>
      <t xml:space="preserve"> Land used permanently for grazing (five years or more) which includes herbaceous forage crops, either cultivated or growing wild (wild shrubs, wild prairie or grazing land).</t>
    </r>
  </si>
  <si>
    <t>Geo-referenced risk maps. The Global Coffee Data Standard suggests overlaying GPS coordinates of farms with regional deforestation maps to understand areas at risk. Note though that usually only a single GPS point will exist for many smallholder farms, meaning that there often isn't sufficient information to track the contribution of individual farms to deforestation in most cases. However, even with single GPS points, general farming areas prone to deforestation will still be visible.</t>
  </si>
  <si>
    <t>FAO’s Forest Resource Assessment (FRA) 2020 Terms and Definitions Document: http://www.fao.org/3/I8661EN/i8661en.pdf</t>
  </si>
  <si>
    <t>Climate Change</t>
  </si>
  <si>
    <t xml:space="preserve">13.2.2 Total greenhouse gas emissions per year </t>
  </si>
  <si>
    <t>Kg CO2e/kg cotton lint or GBE</t>
  </si>
  <si>
    <t xml:space="preserve">Scope: emissions only (1,2 and 3).   Boundaries: production and ginning.   Activities: see data points </t>
  </si>
  <si>
    <t>Calculation tools available for testing, and under discussion: geoFootprint (only from 2021), Cool Farm tool, KMPG tool (for India only at the moment).</t>
  </si>
  <si>
    <t xml:space="preserve">Annual GHG inventory submissions from UNFCCC Annex I Parties; National communications (NC) and/or Biennial update reports (BUR) from non-Annex I Parties </t>
  </si>
  <si>
    <t>Kg of fertilizer products used/ha</t>
  </si>
  <si>
    <t xml:space="preserve">Kg of pesticide products applied/ha </t>
  </si>
  <si>
    <t># of pesticide applications</t>
  </si>
  <si>
    <t xml:space="preserve">Soil Organic Matter </t>
  </si>
  <si>
    <t>Soil Ph</t>
  </si>
  <si>
    <t>Soil type: clay, silt, sand %</t>
  </si>
  <si>
    <t xml:space="preserve">Energy use (kWh and fuel) used/ha </t>
  </si>
  <si>
    <t>Rainfall</t>
  </si>
  <si>
    <t xml:space="preserve">Temperature: Minimum, average, maximum </t>
  </si>
  <si>
    <t>Total water use</t>
  </si>
  <si>
    <t xml:space="preserve"> Irrigation system</t>
  </si>
  <si>
    <t>Soil draining capacity (good or poor)</t>
  </si>
  <si>
    <t>Transport of inputs</t>
  </si>
  <si>
    <t>kg/ha</t>
  </si>
  <si>
    <t>g</t>
  </si>
  <si>
    <t>kWh/ha</t>
  </si>
  <si>
    <t>Enter the annual metric here from your calculation tool / methodology</t>
  </si>
  <si>
    <t>Calculating greenhouse emissions for production and ginning will need to be completed using the tools above or other valid methodologies. The sources for input data to the methodology should be identified, and the data confidence rated.</t>
  </si>
  <si>
    <t xml:space="preserve">Time. </t>
  </si>
  <si>
    <t>How recently was the data collected?</t>
  </si>
  <si>
    <t>3 or more years ago</t>
  </si>
  <si>
    <t>2 to 3 years ago</t>
  </si>
  <si>
    <t>Within the last 1 year.</t>
  </si>
  <si>
    <t>Data confidence rating:   1-4 = Bronze.    5-7 = Silver.     8-9 = Gold.</t>
  </si>
  <si>
    <t>GeoFootprint: www.geofootprint.com
Cool Farm Tool: www.coolfarmtool.org/
Field to Market: Fieldprint Platform - Field to Market</t>
  </si>
  <si>
    <t>Economic</t>
  </si>
  <si>
    <t>Economic profitability</t>
  </si>
  <si>
    <t xml:space="preserve">SDG 2.4.1. Percentage of agricultural area under productive and sustainable agriculture; data item 1.1 Quantities and farm gate prices (or value of production) of the 5 main crops and/or livestock products and by-products produced by the farm  </t>
  </si>
  <si>
    <t xml:space="preserve">Kg cotton lint or GBE/ha </t>
  </si>
  <si>
    <t>Lint and GBE Conversion factors from ICA and ICO</t>
  </si>
  <si>
    <t xml:space="preserve">Farm records/ farmer interview </t>
  </si>
  <si>
    <t xml:space="preserve">BCI, Cotton Connect, Faitrade, OCA, Textile Exchange. National Statistical Offices or designated offices within countries </t>
  </si>
  <si>
    <t>Conversation factors to lint and to GBE (if needed - see methodology notes)</t>
  </si>
  <si>
    <t>Kg cotton lint or GBE harvested</t>
  </si>
  <si>
    <t xml:space="preserve">Total areas havested (Cotton harvested area or Coffee productive land) </t>
  </si>
  <si>
    <t>Conversion factors: 
Seed cotton conversion to cotton lint. This indicator requires conversion from seed cotton to cotton lint in countries where yield is measured in kg of seed cotton, which includes the weights of both the seeds and the lint. If local conversation coefficients are not available, ICAC publishes ginning percentages for 37 cotton producing countries which can be requested from the ICAC Secretariat and used to convert seed cotton production to lint. In case of multiple pickings, the average yield is calculated.
Coffee amount harvested. Coffee amount harvested requires local unit conversion to kgs. The main coffee forms considered are Dried Cherry, Parchment and FAQ (cleaned/re-processed). Amount sold can be a suitable proxy where harvested amounts are unknown (i.e., many smallholders will only know production volumes when their product is weighed at the mill).</t>
  </si>
  <si>
    <t>ICAC Cotton Data Book, 2020</t>
  </si>
  <si>
    <t xml:space="preserve">ICO conversion factors: http://www.ico.org/documents/cy2016-17/conversion-factors-e.pdf </t>
  </si>
  <si>
    <t>Economic viability</t>
  </si>
  <si>
    <t xml:space="preserve">SDG 1 No poverty </t>
  </si>
  <si>
    <t>USD/ ha seed cotton or GBE</t>
  </si>
  <si>
    <t>Gross income on seed cotton minus the total cost of cultivation.</t>
  </si>
  <si>
    <t xml:space="preserve">BCI, Cotton Connect, Fairtrade, OCA </t>
  </si>
  <si>
    <t>Other SDG data sources:</t>
  </si>
  <si>
    <t>National Statistical Offices or designated offices within countries, farm records, or in the absence of accurate farm finanical records, estimations of output / input quantities and prices</t>
  </si>
  <si>
    <t>Gross Margin</t>
  </si>
  <si>
    <t xml:space="preserve">Currency conversions rates to USD </t>
  </si>
  <si>
    <t>Cost of cultivation (inputs and operational costs)</t>
  </si>
  <si>
    <t>Gross income (from the selling of the crops and by-products marketed) on seed cotton and GBE</t>
  </si>
  <si>
    <t>Cotton harvested area or Coffee productive land in ha</t>
  </si>
  <si>
    <t>Average annual currency rate</t>
  </si>
  <si>
    <t>Local currency</t>
  </si>
  <si>
    <t>$/ha</t>
  </si>
  <si>
    <r>
      <rPr>
        <u/>
        <sz val="10"/>
        <color theme="1"/>
        <rFont val="Calibri (Body)_x0000_"/>
      </rPr>
      <t>Cost of cultivation</t>
    </r>
    <r>
      <rPr>
        <sz val="10"/>
        <color theme="1"/>
        <rFont val="Calibri"/>
        <family val="2"/>
        <scheme val="minor"/>
      </rPr>
      <t xml:space="preserve">: Cost of cultivation includes all input costs and manpower/operational costs associated with the inputs. It however does not include ginning cost, land rent, taxes, etc. Gross income: Gross Income is the income generated through the selling of seed cotton (includes lint and seeds) or GBE. Net average returns: Net average returns on seed-cotton or coffee per ha are calculated as gross income on seed cotton or GBE minus the total cost of cultivation. Operational costs: The operation costs include:
• Tools needed to apply the inputs
• Electricity/diesel
• Transportation
• Labour 
• Consultants cost (wherever applicable) </t>
    </r>
  </si>
  <si>
    <t>The computation of net returns requires basic financial transactions which are usually maintained in large commercial farms, but not often in small scale farming. If farm records are not available, returns can be estimated based on farmer declaration of outputs and inputs quantity and value.
Currency conversation into USD: the International Monetary Fund (IMF) provides official exchange rates on a monthly basis:
https://www.imf.org/external/np/fin/data/param_rms_mth.aspx</t>
  </si>
  <si>
    <t xml:space="preserve">All farms. Relevant to premium-based standards only. </t>
  </si>
  <si>
    <t xml:space="preserve">SDG 1: No Poverty </t>
  </si>
  <si>
    <t>Local currency / tonne of seed cotton or coffee (GBE)</t>
  </si>
  <si>
    <t xml:space="preserve">For multiple sales,  calculate the price average of sales. The average price can then be compared to the global reference price (e.g., ICO, ICAC). </t>
  </si>
  <si>
    <t>BCI, Cotton Connect, Faitrade, OCA, Textile Exchange</t>
  </si>
  <si>
    <t>Tonne cotton lint or GBE harvested</t>
  </si>
  <si>
    <t>tonne cotton lint or GBE harvested</t>
  </si>
  <si>
    <t>currency/t</t>
  </si>
  <si>
    <r>
      <rPr>
        <u/>
        <sz val="10"/>
        <color theme="1"/>
        <rFont val="Calibri (Body)_x0000_"/>
      </rPr>
      <t>Farmgate price</t>
    </r>
    <r>
      <rPr>
        <sz val="10"/>
        <color theme="1"/>
        <rFont val="Calibri"/>
        <family val="2"/>
        <scheme val="minor"/>
      </rPr>
      <t xml:space="preserve"> is the actual OUTPUT recorded price per unit of produce sold and actually received and recorded for production. It is NOT simply the quoted market price and cannot be applied to production not sold within the accounting or agricultural year concerned.</t>
    </r>
  </si>
  <si>
    <t>Multiple sales. For multiple sales, calculate the average price of sales. The average price can then be compared to the global reference price (e.g. ICAC, ICO). This approach avoids the additional time and resources necessary for detailed accounting and asking about each sale (and the associated premiums, deductions or bonuses) while still providing good results.
For countries like USA, BRAZIL, AUSTRALIA values will be provided for lint and cotton seed and converted into seed cotton.</t>
  </si>
  <si>
    <t xml:space="preserve">Social </t>
  </si>
  <si>
    <t xml:space="preserve">Labour rights </t>
  </si>
  <si>
    <t xml:space="preserve">Farms that employ hired labour; not applicable to farms that employ only family labour </t>
  </si>
  <si>
    <t xml:space="preserve">8.5.1 Average hourly earnings of female and male employees, by occupation, age and persons with disabilities </t>
  </si>
  <si>
    <t>Calculate the average wage paid and compare with the global minimum wage thresholds</t>
  </si>
  <si>
    <t>Farm records/ farmer interview. Records of payment to contract, ad hoc and salaried labour. Basic Gross Margin records.</t>
  </si>
  <si>
    <t>SDG data source examples:</t>
  </si>
  <si>
    <t>Establishment surveys from payroll data (however, these usually exclude small/agricultural establishments); household surveys; a variety of administrative records; ILOSTAT questionnaire to relevant agencies in each country</t>
  </si>
  <si>
    <t>(GCP, ICAC partial)</t>
  </si>
  <si>
    <t xml:space="preserve">Proportion of workers earning a legal minimum wage by gender </t>
  </si>
  <si>
    <t>National minimum wage</t>
  </si>
  <si>
    <t># hired (permanent and temporary) workers working on the farm in the last 12 months/season</t>
  </si>
  <si>
    <t>Number female workers</t>
  </si>
  <si>
    <t>Number male workers</t>
  </si>
  <si>
    <t>Average daily wage rate paid to each worker</t>
  </si>
  <si>
    <t>Female</t>
  </si>
  <si>
    <t>Male</t>
  </si>
  <si>
    <t>Calculating this unit requires a count of the number of workers being paid below the minimum wage, by gender.</t>
  </si>
  <si>
    <t>local currency/hour</t>
  </si>
  <si>
    <t>Employees</t>
  </si>
  <si>
    <t>Contractors</t>
  </si>
  <si>
    <t>Ad hoc</t>
  </si>
  <si>
    <r>
      <rPr>
        <u/>
        <sz val="10"/>
        <color theme="1"/>
        <rFont val="Calibri (Body)_x0000_"/>
      </rPr>
      <t>Agricultural skilled workers:</t>
    </r>
    <r>
      <rPr>
        <sz val="10"/>
        <color theme="1"/>
        <rFont val="Calibri"/>
        <family val="2"/>
        <scheme val="minor"/>
      </rPr>
      <t xml:space="preserve"> Skilled agricultural workers grow and harvest field or tree and shrub crops in order to provide food, shelter and income for themselves and their households. A full description of tasks performed by agricultural skilled workers is provided in the Sub-major Group 61 Market-oriented Skilled Agricultural Workers of the International Standard Classification of Occupation (ISCO) classification.
</t>
    </r>
    <r>
      <rPr>
        <u/>
        <sz val="10"/>
        <color theme="1"/>
        <rFont val="Calibri (Body)_x0000_"/>
      </rPr>
      <t>Wages:</t>
    </r>
    <r>
      <rPr>
        <sz val="10"/>
        <color theme="1"/>
        <rFont val="Calibri"/>
        <family val="2"/>
        <scheme val="minor"/>
      </rPr>
      <t xml:space="preserve"> Compensation includes both monetary and in-kind payment.
Definitions adapted from Fairtrade Standard for Small-scale Producer Organizations:
</t>
    </r>
    <r>
      <rPr>
        <u/>
        <sz val="10"/>
        <color theme="1"/>
        <rFont val="Calibri (Body)_x0000_"/>
      </rPr>
      <t>Workers</t>
    </r>
    <r>
      <rPr>
        <sz val="10"/>
        <color theme="1"/>
        <rFont val="Calibri"/>
        <family val="2"/>
        <scheme val="minor"/>
      </rPr>
      <t xml:space="preserve">: In the context of the Delta framework, workers are all workers including migrant, temporary, seasonal, sub-contracted and permanent workers. Workers are waged employees hired to work in the field.
</t>
    </r>
    <r>
      <rPr>
        <u/>
        <sz val="10"/>
        <color theme="1"/>
        <rFont val="Calibri (Body)_x0000_"/>
      </rPr>
      <t>Migrant worker</t>
    </r>
    <r>
      <rPr>
        <sz val="10"/>
        <color theme="1"/>
        <rFont val="Calibri"/>
        <family val="2"/>
        <scheme val="minor"/>
      </rPr>
      <t xml:space="preserve">: A migrant worker is a person who moves from one area within her or his own country or across the borders to another country for employment. A migrant worker works for a limited period of time in the region that he/she has migrated to. Workers are not considered migrant after living one year or more in the region where they work, and if either a permanent position has been granted by the employer or legal permanent resident status has been granted.
</t>
    </r>
    <r>
      <rPr>
        <u/>
        <sz val="10"/>
        <color theme="1"/>
        <rFont val="Calibri (Body)_x0000_"/>
      </rPr>
      <t>Seasonal worker</t>
    </r>
    <r>
      <rPr>
        <sz val="10"/>
        <color theme="1"/>
        <rFont val="Calibri"/>
        <family val="2"/>
        <scheme val="minor"/>
      </rPr>
      <t xml:space="preserve">: Seasonal worker refers to a worker whose work by its character is dependent on seasonal conditions and is performed only during part of the year.
</t>
    </r>
    <r>
      <rPr>
        <u/>
        <sz val="10"/>
        <color theme="1"/>
        <rFont val="Calibri (Body)_x0000_"/>
      </rPr>
      <t>Temporary worker</t>
    </r>
    <r>
      <rPr>
        <sz val="10"/>
        <color theme="1"/>
        <rFont val="Calibri"/>
        <family val="2"/>
        <scheme val="minor"/>
      </rPr>
      <t>: A temporary worker is a person who works at the company on a non-regular, short term basis. A temporary worker may be a seasonal worker.</t>
    </r>
  </si>
  <si>
    <t>International Standard Classification of Occupation (ISCO-08 - code 92)
https://www.ilo.org/public/english/bureau/stat/isco/docs/groupdefn08.pdf
ILO Minimum Wage Fixing Convention, 1970 (No. 131)
https://www.ilo.org/dyn/normlex/en/f?p=NORMLEXPUB:12100:0::NO::P12100_INSTRUMEN T_ID:312276</t>
  </si>
  <si>
    <t>Social</t>
  </si>
  <si>
    <t>Child Labour</t>
  </si>
  <si>
    <t xml:space="preserve">8.7.1 Proportion and number of children aged 5-17 years engaged in child labour </t>
  </si>
  <si>
    <t xml:space="preserve">Tools in the FAO Handbook for monitoring and evaluation of child labour in agriculture provide a step-wise guidance to monitor child labour </t>
  </si>
  <si>
    <t>Standards' audits reports</t>
  </si>
  <si>
    <t>Fairtrade, OCA</t>
  </si>
  <si>
    <t>SDG (ILO) data source:</t>
  </si>
  <si>
    <t>A wide consultative process is undertaken to compile, assess and validate data from national sources, including household surveys such as National Labour Force Surveys, UNICEF-supported Multiple Indicator Cluster Surveys, and Demographic and Health Surveys.</t>
  </si>
  <si>
    <t>Incidence of the worst forms of Child Labour</t>
  </si>
  <si>
    <t>Working tasks (to be contextualised to the farming conditions)</t>
  </si>
  <si>
    <t>Hazards associated with the working tasks (risk map may be needed to define 'hazardous taks'</t>
  </si>
  <si>
    <t>Number of children working</t>
  </si>
  <si>
    <t>Average working hours per day</t>
  </si>
  <si>
    <t>Number of children working in hazardous tasks</t>
  </si>
  <si>
    <t>Child labour 5-11 age, male</t>
  </si>
  <si>
    <t>Child labour 5-11 age, female</t>
  </si>
  <si>
    <t>Child labour 12-14 age, male</t>
  </si>
  <si>
    <t>Child labour 12-14 age, female</t>
  </si>
  <si>
    <t>Child labour 15-17 age, male</t>
  </si>
  <si>
    <t>Child labour 15-17 age, female</t>
  </si>
  <si>
    <t>If new rows added, copy formula into column H</t>
  </si>
  <si>
    <r>
      <rPr>
        <u/>
        <sz val="10"/>
        <color theme="1"/>
        <rFont val="Calibri (Body)_x0000_"/>
      </rPr>
      <t>Child labour:</t>
    </r>
    <r>
      <rPr>
        <sz val="10"/>
        <color theme="1"/>
        <rFont val="Calibri"/>
        <family val="2"/>
        <scheme val="minor"/>
      </rPr>
      <t xml:space="preserve"> Child labour is defined by ILO as work that impairs children’s well-being or hinders their education, development and future livelihoods. The Convention on the Rights of the Child (UN, 1989) recognizes and emphasizes the child’s right to education and the right of the child to be protected from economic exploitation and from performing any work that is likely to be hazardous, interferewith the child’s education, or be harmful to the child’s health or physical, mental, spiritual, moral or social development. The international regulations and Conventions dealing with child labour refer to the following distinctions/concepts:
• Working children
• Child labour
• Age-appropriate tasks
• Light work
• Worst forms of child labour
• Hazardous work
</t>
    </r>
    <r>
      <rPr>
        <u/>
        <sz val="10"/>
        <color theme="1"/>
        <rFont val="Calibri (Body)_x0000_"/>
      </rPr>
      <t>Minimum age:</t>
    </r>
    <r>
      <rPr>
        <sz val="10"/>
        <color theme="1"/>
        <rFont val="Calibri"/>
        <family val="2"/>
        <scheme val="minor"/>
      </rPr>
      <t xml:space="preserve"> The ILO Minimum Age Convention, 1973 (No. 138) specifies the minimum age for different types of employment:
• 13 years for light work
• 15 years for ordinary work
• 18 years for hazardous work
Developing countries that ratified Convention No. 138 have the option to designate a higher age or, in exceptional cases, an age 1 year lower than the standard (e.g. 14 years for ordinary work).
• Age-appropriate tasks become “child labour” when children:
• Are too young for the work they are undertaking;
• Work too many hours for their age;
• Undertake work of a hazardous nature or in hazardous conditions;
• Work under slave-like conditions; or
• Are obliged to undertake illicit activities.
</t>
    </r>
    <r>
      <rPr>
        <u/>
        <sz val="10"/>
        <color theme="1"/>
        <rFont val="Calibri (Body)_x0000_"/>
      </rPr>
      <t xml:space="preserve">Hazardous work: </t>
    </r>
    <r>
      <rPr>
        <sz val="10"/>
        <color theme="1"/>
        <rFont val="Calibri"/>
        <family val="2"/>
        <scheme val="minor"/>
      </rPr>
      <t xml:space="preserve">Hazardous work in the context of crop production includes exposure to sharp tools and dangerous machinery, injuries from animals, exposure to extreme environmental conditions, exposure to agrochemicals, long working hours in fields (especially in extreme weather conditions); and physically strenuous or repetitive activities. Hazardous work is an example of the worst forms of child labour (ILO Convention, 1999 (No. 182). For all full description of the definitions refer to the FAO Handbook.
</t>
    </r>
    <r>
      <rPr>
        <u/>
        <sz val="10"/>
        <color theme="1"/>
        <rFont val="Calibri (Body)_x0000_"/>
      </rPr>
      <t>Family labour:</t>
    </r>
    <r>
      <rPr>
        <sz val="10"/>
        <color theme="1"/>
        <rFont val="Calibri"/>
        <family val="2"/>
        <scheme val="minor"/>
      </rPr>
      <t xml:space="preserve"> Children below 15 years of age only work after school or during holidays, the work they do is appropriate for their age and physical condition, they do not work long hours and/or under dangerous or exploitative conditions and their parents or guardians supervise and guide them.</t>
    </r>
  </si>
  <si>
    <t>Monitoring child labour is a complex issue. The FAO Handbook for monitoring and evaluation of child labour in agriculture includes a toolkit designed to assess and gather data on child labour in family- based agriculture. It is recommended to use a combination of different tools during data collection, in order to obtain diverse data which can be cross-checked against each other. With a combination of tools, the strengths of one can overcome the potential weaknesses of another, and the data obtained are therefore more reliable.
Standard setting initiatives can monitor the incidence of child labour based on audits and additional qualitative assessments.
Rainforest Alliance has adopted the Child Labor And Forced Labor Sectoral Risk Maps developed by Ergon Associated which evaluate sector risks per country for child and forced labor. These risk assessments are indicative tools to identify where there is a high, medium or low risk of the scoped labor rights abuses in specific crops in relevant producer countries. These are meant for use to adapt mitigation actions to risk context and to adapt requirements and assurance activities based on the risk level. Overall, these indices represent a preliminary country-base exercise and do not factor in sub- national variations or data about individual producers’ performance. There are two indices developed as the risk maps for child labor and forced labor. The three key steps to develop an index are:data sources: structural risks, country/crop desk research: risk in practice/ scoring/compilation.</t>
  </si>
  <si>
    <t>The elimination of child labour from agriculture is a shared goal by the private and public institutions. and for the sustainability standard this is an exclusion criterion. While this is an exclusion indicator for any standards claiming sustainable practices, for countries where child labour is a significant reality, the path towards its complete elimination is often quite long and closely linked to the overall economic development of rural areas. In this context, tracking reduction in the incidence of child labour is an important assessment of the effectiveness of the reforms enacted.
• Reduction in percentage of children under the legal working age
• Reduction in percentage of children engaged in hazardous work</t>
  </si>
  <si>
    <t>FAO Handbook for monitoring and evaluation of child labour in agriculture provide a step- wise guidance to monitor child labour
http://www.fao.org/3/a-i4630e.pdf</t>
  </si>
  <si>
    <t xml:space="preserve">Forced Labour </t>
  </si>
  <si>
    <t xml:space="preserve">Countries with reported incidence of forced labour </t>
  </si>
  <si>
    <t xml:space="preserve">8.7 Take immediate and effective measures to eradicate forced labour </t>
  </si>
  <si>
    <t>Fairtrade</t>
  </si>
  <si>
    <t>Incidence of forced labour</t>
  </si>
  <si>
    <t>Number of farmers and workers on the farm in the last 12 month</t>
  </si>
  <si>
    <t>Number of people in forced labour</t>
  </si>
  <si>
    <t>Age 18-29, male</t>
  </si>
  <si>
    <t>Age 18-29, female</t>
  </si>
  <si>
    <t>Age 30-49, male</t>
  </si>
  <si>
    <t>Age 30-49, female</t>
  </si>
  <si>
    <t>Age 50+, male</t>
  </si>
  <si>
    <t>Age 50+, female</t>
  </si>
  <si>
    <r>
      <rPr>
        <u/>
        <sz val="10"/>
        <color theme="1"/>
        <rFont val="Calibri (Body)_x0000_"/>
      </rPr>
      <t>Forced labour:</t>
    </r>
    <r>
      <rPr>
        <sz val="10"/>
        <color theme="1"/>
        <rFont val="Calibri"/>
        <family val="2"/>
        <scheme val="minor"/>
      </rPr>
      <t xml:space="preserve"> Forced labour includes all work or service which is not voluntary, and which is exacted under the menace of a penalty, slavery and abduction, misuse of public and prison works, forced recruitment, debt bondage, domestic workers under forced labour situations, and internal or international human trafficking for labour or sex purposes. A person is classified as being in forced labour if engaged during a specified reference period in any work that is both under the threat of menace of a penalty and involuntary. ILO Forced Labour definitions, include the unconditional worst forms of child labour (as specified in ILO 182)
</t>
    </r>
    <r>
      <rPr>
        <u/>
        <sz val="10"/>
        <color theme="1"/>
        <rFont val="Calibri (Body)_x0000_"/>
      </rPr>
      <t xml:space="preserve">Work: </t>
    </r>
    <r>
      <rPr>
        <sz val="10"/>
        <color theme="1"/>
        <rFont val="Calibri"/>
        <family val="2"/>
        <scheme val="minor"/>
      </rPr>
      <t xml:space="preserve">Work is any activity performed by persons of any sex and age to produce goods or to provide services for use by other or for own use.
</t>
    </r>
    <r>
      <rPr>
        <u/>
        <sz val="10"/>
        <color theme="1"/>
        <rFont val="Calibri (Body)_x0000_"/>
      </rPr>
      <t>Involuntary work:</t>
    </r>
    <r>
      <rPr>
        <sz val="10"/>
        <color theme="1"/>
        <rFont val="Calibri"/>
        <family val="2"/>
        <scheme val="minor"/>
      </rPr>
      <t xml:space="preserve"> Involuntary work is any work taking place without the free and informed consent of the worker.
</t>
    </r>
    <r>
      <rPr>
        <u/>
        <sz val="10"/>
        <color theme="1"/>
        <rFont val="Calibri (Body)_x0000_"/>
      </rPr>
      <t>Threat or menace of any penalty:</t>
    </r>
    <r>
      <rPr>
        <sz val="10"/>
        <color theme="1"/>
        <rFont val="Calibri"/>
        <family val="2"/>
        <scheme val="minor"/>
      </rPr>
      <t xml:space="preserve"> Threat or menace of any penalty is any means of coercion used to impose work on a worker against his or her will.</t>
    </r>
  </si>
  <si>
    <t>Reference period. The reference period can be short such as last week, last month or last season, or long such as past year, past five years or lifetime.
ILO Forced Labour Convention, 1930 (No. 29)</t>
  </si>
  <si>
    <t>Forced labour in a country or in a specific sector is usually monitored under the auspices of international, human rights agencies and collaborative Governments. Standard setting initiatives monitor the incidence of forced labour based on audits and additional qualitative assessments.
These monitoring approaches primarily estimate levels of contextual risk of forced labour based on specific variables, e.g. poverty, migration, informal economy, legislative framework.
The Responsible Business Alliance has developed the Supplemental Validated Audit Process (SVAP) on Forced labor based exclusively on identifying the risk of forced labor at an Employment Site (e.g. factory) or Labor Provider (e.g. labor agent or recruitment agency). The elements of the SVAP audit are constructed to create a specialized assessment program, limited in scope to only focus on provisions related to forced labor.
Another example of a risk-based, on-the-ground forced labour monitoring can be found in Uzbekistan. International monitors and human rights activists have monitored force labour in the cotton growing in the country for a few years Districts are selected based on the index of availability of voluntary pickers, developed by the ministerial Centre of employment research. The index is based on two indicators: 1) availability of the working-age population in the district, and 2) production of raw cotton, in tons, in the district. According to the Centre’s methodology, if the index is lower than 3 people per ton, the district has a shortage of agricultural workers/cotton pickers. Randomly generated GPS coordinates were selected in a rural area of the selected districts. Monitors received the coordinates early morning of each working day via secure messenger (e.g. telegram). Farmers were not notified in advance. Monitors asked for consent from the farmer to fill out the checklist and to distribute the information lists among all pickers with key information about the study and the invitation to approach the monitors directly in the field or via the provided phone number. To those interested in taking part, a consent form was provided and explained in detail. Interviews were conducted only with those respondents who provided the informed consent.
For risk-based method see also the Child Labor And Forced Labor Sectoral Risk Maps.
As a general principle, monitoring should never cause harm to impacted communities and to those wishing to be part of any voluntary self-governing system on forced labour.</t>
  </si>
  <si>
    <t>ILO Forced Labour Convention, 1930 (No. 29)
https://www.ilo.org/dyn/normlex/en/f?p=NORMLEXPUB:12100:0::NO::P12100_ILO_CODE:C 029
Third-party monitoring of child labour and forced labour during the 2019 cotton harvest in Uzbekistan
https://www.ilo.org/wcmsp5/groups/public/---ed_norm/--- ipec/documents/publication/wcms_735873.pdf</t>
  </si>
  <si>
    <t>Gender</t>
  </si>
  <si>
    <t xml:space="preserve">5.5 Ensure women’s full and effective participation and equal opportunities for leadership at all levels of decision-making in political, economic and public life </t>
  </si>
  <si>
    <t>Score per dimension</t>
  </si>
  <si>
    <t xml:space="preserve">Delta WEE Indicator - developed by CARE International </t>
  </si>
  <si>
    <t>Delta WEE questionnaire</t>
  </si>
  <si>
    <t>Fairtrade in audits</t>
  </si>
  <si>
    <t>Unit:  Score per dimension in the CARE tool</t>
  </si>
  <si>
    <t xml:space="preserve">Women's Empowerment </t>
  </si>
  <si>
    <t xml:space="preserve">Self-efficacy </t>
  </si>
  <si>
    <t xml:space="preserve">Communication and negotiation skills </t>
  </si>
  <si>
    <t xml:space="preserve">Collective action </t>
  </si>
  <si>
    <t xml:space="preserve">Input into productive decisions </t>
  </si>
  <si>
    <t xml:space="preserve">Control of productive assets </t>
  </si>
  <si>
    <t>Gender equitable attitudes</t>
  </si>
  <si>
    <t>Weighted Score</t>
  </si>
  <si>
    <t>CARE International tool</t>
  </si>
  <si>
    <r>
      <rPr>
        <u/>
        <sz val="10"/>
        <color theme="1"/>
        <rFont val="Calibri (Body)_x0000_"/>
      </rPr>
      <t>Leadership</t>
    </r>
    <r>
      <rPr>
        <sz val="10"/>
        <color theme="1"/>
        <rFont val="Calibri"/>
        <family val="2"/>
        <scheme val="minor"/>
      </rPr>
      <t xml:space="preserve">: The capacity of women to speak up and be heard, and to shape and share in discussions, discourse, and decisions. It is measured by 3 sub-indicators:
(1) </t>
    </r>
    <r>
      <rPr>
        <sz val="10"/>
        <color theme="1"/>
        <rFont val="Calibri (Body)_x0000_"/>
      </rPr>
      <t>Self-efficacy</t>
    </r>
    <r>
      <rPr>
        <sz val="10"/>
        <color theme="1"/>
        <rFont val="Calibri"/>
        <family val="2"/>
        <scheme val="minor"/>
      </rPr>
      <t xml:space="preserve">: # women and # men reporting high levels of self-efficacy
(2) </t>
    </r>
    <r>
      <rPr>
        <sz val="10"/>
        <color theme="1"/>
        <rFont val="Calibri (Body)_x0000_"/>
      </rPr>
      <t>Communication and negotiation skills</t>
    </r>
    <r>
      <rPr>
        <sz val="10"/>
        <color theme="1"/>
        <rFont val="Calibri"/>
        <family val="2"/>
        <scheme val="minor"/>
      </rPr>
      <t xml:space="preserve">: # women and # men reporting confidence in their communication and negotiation skills, 
(3) </t>
    </r>
    <r>
      <rPr>
        <sz val="10"/>
        <color theme="1"/>
        <rFont val="Calibri (Body)_x0000_"/>
      </rPr>
      <t>Collective action</t>
    </r>
    <r>
      <rPr>
        <sz val="10"/>
        <color theme="1"/>
        <rFont val="Calibri"/>
        <family val="2"/>
        <scheme val="minor"/>
      </rPr>
      <t xml:space="preserve">: # women and # men reporting that they could work collectively with others in community to achieve a common goal.
</t>
    </r>
    <r>
      <rPr>
        <u/>
        <sz val="10"/>
        <color theme="1"/>
        <rFont val="Calibri (Body)"/>
      </rPr>
      <t>Decision-making:</t>
    </r>
    <r>
      <rPr>
        <sz val="10"/>
        <color theme="1"/>
        <rFont val="Calibri"/>
        <family val="2"/>
        <scheme val="minor"/>
      </rPr>
      <t xml:space="preserve"> The skills, confidence and abilities of women and men to make productive decisions in farming. Sub-indicator:
• </t>
    </r>
    <r>
      <rPr>
        <sz val="10"/>
        <color theme="1"/>
        <rFont val="Calibri (Body)_x0000_"/>
      </rPr>
      <t>Input in productive decision-making</t>
    </r>
    <r>
      <rPr>
        <sz val="10"/>
        <color theme="1"/>
        <rFont val="Calibri"/>
        <family val="2"/>
        <scheme val="minor"/>
      </rPr>
      <t xml:space="preserve">: # women and # men who report they are equally able to input into productive decisions.
</t>
    </r>
    <r>
      <rPr>
        <u/>
        <sz val="10"/>
        <color theme="1"/>
        <rFont val="Calibri (Body)_x0000_"/>
      </rPr>
      <t xml:space="preserve">
Control of economic assets</t>
    </r>
    <r>
      <rPr>
        <sz val="10"/>
        <color theme="1"/>
        <rFont val="Calibri"/>
        <family val="2"/>
        <scheme val="minor"/>
      </rPr>
      <t xml:space="preserve">: Attitudes held by women and men around women's access to and control over economic assets. It is measured by 2 sub-indicators:
• </t>
    </r>
    <r>
      <rPr>
        <sz val="10"/>
        <color theme="1"/>
        <rFont val="Calibri (Body)_x0000_"/>
      </rPr>
      <t>Control of productive assets</t>
    </r>
    <r>
      <rPr>
        <sz val="10"/>
        <color theme="1"/>
        <rFont val="Calibri"/>
        <family val="2"/>
        <scheme val="minor"/>
      </rPr>
      <t xml:space="preserve">: # women and # men who own or control productive asset
• </t>
    </r>
    <r>
      <rPr>
        <sz val="10"/>
        <color theme="1"/>
        <rFont val="Calibri (Body)_x0000_"/>
      </rPr>
      <t>Gender equitable attitudes</t>
    </r>
    <r>
      <rPr>
        <sz val="10"/>
        <color theme="1"/>
        <rFont val="Calibri"/>
        <family val="2"/>
        <scheme val="minor"/>
      </rPr>
      <t>: # women and # men who demonstrate gender equitable attitudes to control of economic assets.</t>
    </r>
  </si>
  <si>
    <t>Calculating the Women’s Empowerment Score
Each of the domains of change are weighted equally, meaning that each is worth one-third. Respondents’ answers to the sub-indicators will generate a score that can be used as an indication of their level of empowerment.
Calculation:
Women’s Empowerment = (Leadership 1 + Leadership 2 + Leadership 3) + ((Decision-Making) x 3) + ((Control of Financial Assets 1 + Control of Financial Assets 2) x 1.5)
Calculating a Gender Parity Score
Because questions are posed to the Farmer and his/her spouse, users can also calculate a Gender Parity score alongside a Women’s Empowerment score. To calculate a Gender Parity Score, users may calculate the difference between averaged women’s empowerment scores and averaged men’s empowerment scores.
Aggregation Guidance
When aggregating data for the gender indicator, there are a few steps for each sub-indicator that need to be followed before inputting data into the analytical framework. Step-by-step guidance has been developed on the aggregation method, achievement parameters, and inadequacy cut-off.</t>
  </si>
  <si>
    <t>Farmers and workers safety</t>
  </si>
  <si>
    <t>All farms, aggregation at higher levels</t>
  </si>
  <si>
    <t>9.3 Mortality rate attributed to unintentional poisoning, 8.8.1 Frequency rates of fatal and non-fatal occupational injuries, by sex and migrant status</t>
  </si>
  <si>
    <t xml:space="preserve">% of fatalities and non-fatal injuries </t>
  </si>
  <si>
    <r>
      <rPr>
        <u/>
        <sz val="10"/>
        <color theme="1"/>
        <rFont val="Calibri"/>
        <family val="2"/>
        <scheme val="minor"/>
      </rPr>
      <t># of fatal OR non-fatal occupational injuries recorded on the farms</t>
    </r>
    <r>
      <rPr>
        <sz val="10"/>
        <color theme="1"/>
        <rFont val="Calibri"/>
        <family val="2"/>
        <scheme val="minor"/>
      </rPr>
      <t xml:space="preserve">  x 100
           # of farmers or workers in the reference group (sample)</t>
    </r>
  </si>
  <si>
    <t xml:space="preserve">Survey, secondary statistics, village records, health center records </t>
  </si>
  <si>
    <t>Fairtrade audits. Records from farm, local doctors, health institutions, hospitals, registration of births deaths/ reasons for death.</t>
  </si>
  <si>
    <t>Every year</t>
  </si>
  <si>
    <t>Fatalities</t>
  </si>
  <si>
    <t>Non-fatal injuries</t>
  </si>
  <si>
    <t>(GCO, ICAC partial)</t>
  </si>
  <si>
    <t>(GCO)</t>
  </si>
  <si>
    <t># of farmers and workers on the farm in the last 12 month</t>
  </si>
  <si>
    <t># of fatal accidents on the farm in the last 12 months</t>
  </si>
  <si>
    <t xml:space="preserve"> # of non-fatal injuries requiring 2+ days of lost time</t>
  </si>
  <si>
    <r>
      <rPr>
        <u/>
        <sz val="10"/>
        <color theme="1"/>
        <rFont val="Calibri (Body)_x0000_"/>
      </rPr>
      <t>Occupational injury:</t>
    </r>
    <r>
      <rPr>
        <sz val="10"/>
        <color theme="1"/>
        <rFont val="Calibri"/>
        <family val="2"/>
        <scheme val="minor"/>
      </rPr>
      <t xml:space="preserve"> defined as any personal injury, disease or death resulting from an occupational accident. An occupational injury is different from an occupational disease, which comes as a result of an exposure over a period of time to risk factors linked to the work activity. Diseases are included only in cases where the disease arose as a direct result of an accident.
The ILO’s Safety and Health in Agriculture Convention, 2001 regulates specific risks to workers in the agricultural sector, relating for example to machinery safety and ergonomics, handling and transport of materials, sound management of chemicals, animal handling, protection against biological risks, and welfare and accommodation facilities.
ILO Convention 155 on Occupational Safety and Health</t>
    </r>
  </si>
  <si>
    <t>The Fatal OR non-fatal occupational injury rate can be calculated separately using the following formula: = (Number of fatal OR non-fatal occupational injuries in the reference group X 100)/ Number of farmers and workers in the reference group
Occupational injuries are often underreported, which means that occupational injuries statistics from administrative records or registry systems may be less than comprehensive.
A self-monitoring methodology for acute pesticide poisoning among farmers has been developed by the FAO, which can be adapted to other farming situations.</t>
  </si>
  <si>
    <t>• Official SDG Metadata: https://unstats.un.org/sdgs/metadata/files/Metadata-08-08-01.pdf
• Internationally agreed methodology and guidelines: http://www.ilo.org/wcmsp5/groups/public/---dgreports/--- stat/documents/publication/wcms_223121.pdf</t>
  </si>
  <si>
    <t>FAO/WHO Criteria for highly hazardous pesticides:</t>
  </si>
  <si>
    <r>
      <t xml:space="preserve">Pesticide formulations that meet the criteria of </t>
    </r>
    <r>
      <rPr>
        <b/>
        <sz val="11"/>
        <color rgb="FFE46C0A"/>
        <rFont val="Times New Roman"/>
        <family val="1"/>
      </rPr>
      <t xml:space="preserve">Classes Ia or Ib </t>
    </r>
    <r>
      <rPr>
        <sz val="11"/>
        <color rgb="FF404040"/>
        <rFont val="Times New Roman"/>
        <family val="1"/>
      </rPr>
      <t xml:space="preserve">of the </t>
    </r>
    <r>
      <rPr>
        <b/>
        <sz val="11"/>
        <color rgb="FFE46C0A"/>
        <rFont val="Times New Roman"/>
        <family val="1"/>
      </rPr>
      <t xml:space="preserve">WHO Recommended Classification </t>
    </r>
    <r>
      <rPr>
        <sz val="11"/>
        <color rgb="FF404040"/>
        <rFont val="Times New Roman"/>
        <family val="1"/>
      </rPr>
      <t>of Pesticides by Hazard;</t>
    </r>
  </si>
  <si>
    <r>
      <t xml:space="preserve">Pesticide active ingredients and their formulations that meet the criteria of </t>
    </r>
    <r>
      <rPr>
        <b/>
        <sz val="11"/>
        <color rgb="FFE46C0A"/>
        <rFont val="Times New Roman"/>
        <family val="1"/>
      </rPr>
      <t>carcinogenicity Categories 1A and 1B</t>
    </r>
    <r>
      <rPr>
        <sz val="11"/>
        <color rgb="FF404040"/>
        <rFont val="Times New Roman"/>
        <family val="1"/>
      </rPr>
      <t xml:space="preserve"> of the Globally Harmonized System of Classification and Labelling of Chemicals (</t>
    </r>
    <r>
      <rPr>
        <b/>
        <sz val="11"/>
        <color rgb="FFE46C0A"/>
        <rFont val="Times New Roman"/>
        <family val="1"/>
      </rPr>
      <t>GHS</t>
    </r>
    <r>
      <rPr>
        <sz val="11"/>
        <color rgb="FF404040"/>
        <rFont val="Times New Roman"/>
        <family val="1"/>
      </rPr>
      <t>);</t>
    </r>
  </si>
  <si>
    <r>
      <t xml:space="preserve">Pesticide active ingredients and their formulations that meet the criteria of </t>
    </r>
    <r>
      <rPr>
        <b/>
        <sz val="11"/>
        <color rgb="FFE46C0A"/>
        <rFont val="Times New Roman"/>
        <family val="1"/>
      </rPr>
      <t xml:space="preserve">mutagenicity Categories 1A and 1B </t>
    </r>
    <r>
      <rPr>
        <sz val="11"/>
        <color rgb="FF404040"/>
        <rFont val="Times New Roman"/>
        <family val="1"/>
      </rPr>
      <t xml:space="preserve">of the </t>
    </r>
    <r>
      <rPr>
        <b/>
        <sz val="11"/>
        <color rgb="FFE46C0A"/>
        <rFont val="Times New Roman"/>
        <family val="1"/>
      </rPr>
      <t>GHS</t>
    </r>
  </si>
  <si>
    <r>
      <t xml:space="preserve">Pesticide active ingredients and their formulations that meet the criteria of </t>
    </r>
    <r>
      <rPr>
        <b/>
        <sz val="11"/>
        <color rgb="FFE46C0A"/>
        <rFont val="Times New Roman"/>
        <family val="1"/>
      </rPr>
      <t>reproductive toxicity Categories 1A and 1B</t>
    </r>
    <r>
      <rPr>
        <sz val="11"/>
        <color rgb="FF404040"/>
        <rFont val="Times New Roman"/>
        <family val="1"/>
      </rPr>
      <t xml:space="preserve"> of the </t>
    </r>
    <r>
      <rPr>
        <b/>
        <sz val="11"/>
        <color rgb="FFE46C0A"/>
        <rFont val="Times New Roman"/>
        <family val="1"/>
      </rPr>
      <t>GHS</t>
    </r>
  </si>
  <si>
    <r>
      <t xml:space="preserve">Pesticide active ingredients listed by the </t>
    </r>
    <r>
      <rPr>
        <b/>
        <sz val="11"/>
        <color rgb="FFE46C0A"/>
        <rFont val="Times New Roman"/>
        <family val="1"/>
      </rPr>
      <t xml:space="preserve">Stockholm Convention </t>
    </r>
    <r>
      <rPr>
        <sz val="11"/>
        <color rgb="FF404040"/>
        <rFont val="Times New Roman"/>
        <family val="1"/>
      </rPr>
      <t xml:space="preserve">in its </t>
    </r>
    <r>
      <rPr>
        <b/>
        <sz val="11"/>
        <color rgb="FFE46C0A"/>
        <rFont val="Times New Roman"/>
        <family val="1"/>
      </rPr>
      <t>Annexes A and B</t>
    </r>
    <r>
      <rPr>
        <sz val="11"/>
        <color rgb="FF404040"/>
        <rFont val="Times New Roman"/>
        <family val="1"/>
      </rPr>
      <t xml:space="preserve">, and those meeting all the criteria in paragraph 1 of </t>
    </r>
    <r>
      <rPr>
        <b/>
        <sz val="11"/>
        <color rgb="FFE46C0A"/>
        <rFont val="Times New Roman"/>
        <family val="1"/>
      </rPr>
      <t xml:space="preserve">Annex D </t>
    </r>
    <r>
      <rPr>
        <sz val="11"/>
        <color rgb="FF404040"/>
        <rFont val="Times New Roman"/>
        <family val="1"/>
      </rPr>
      <t>of the Convention</t>
    </r>
  </si>
  <si>
    <r>
      <t xml:space="preserve">Pesticide active ingredients and formulations listed by the </t>
    </r>
    <r>
      <rPr>
        <b/>
        <sz val="11"/>
        <color rgb="FFE46C0A"/>
        <rFont val="Times New Roman"/>
        <family val="1"/>
      </rPr>
      <t xml:space="preserve">Rotterdam Convention </t>
    </r>
    <r>
      <rPr>
        <sz val="11"/>
        <color rgb="FF404040"/>
        <rFont val="Times New Roman"/>
        <family val="1"/>
      </rPr>
      <t xml:space="preserve">in its </t>
    </r>
    <r>
      <rPr>
        <b/>
        <sz val="11"/>
        <color rgb="FFE46C0A"/>
        <rFont val="Times New Roman"/>
        <family val="1"/>
      </rPr>
      <t>Annex III</t>
    </r>
  </si>
  <si>
    <r>
      <t xml:space="preserve">Pesticides listed under the </t>
    </r>
    <r>
      <rPr>
        <b/>
        <sz val="11"/>
        <color rgb="FFE46C0A"/>
        <rFont val="Times New Roman"/>
        <family val="1"/>
      </rPr>
      <t>Montreal Protocol</t>
    </r>
  </si>
  <si>
    <r>
      <t xml:space="preserve">Pesticide active ingredients and formulations that have shown a </t>
    </r>
    <r>
      <rPr>
        <b/>
        <sz val="11"/>
        <color rgb="FFE46C0A"/>
        <rFont val="Times New Roman"/>
        <family val="1"/>
      </rPr>
      <t xml:space="preserve">high incidence of severe or irreversible adverse effects </t>
    </r>
    <r>
      <rPr>
        <sz val="11"/>
        <color rgb="FF404040"/>
        <rFont val="Times New Roman"/>
        <family val="1"/>
      </rPr>
      <t>on human health or the environment</t>
    </r>
  </si>
  <si>
    <r>
      <rPr>
        <b/>
        <sz val="12"/>
        <color theme="1"/>
        <rFont val="Calibri"/>
        <family val="2"/>
        <scheme val="minor"/>
      </rPr>
      <t xml:space="preserve">Draft list of HHPs  - not an exhaustive list </t>
    </r>
    <r>
      <rPr>
        <b/>
        <sz val="10"/>
        <color theme="1"/>
        <rFont val="Calibri"/>
        <family val="2"/>
        <scheme val="minor"/>
      </rPr>
      <t xml:space="preserve">
</t>
    </r>
  </si>
  <si>
    <t>Casrn</t>
  </si>
  <si>
    <t>Pesticide use</t>
  </si>
  <si>
    <t>HHPs criteria</t>
  </si>
  <si>
    <t>Countries - not an exhaustive list</t>
  </si>
  <si>
    <t xml:space="preserve">Current uses </t>
  </si>
  <si>
    <t>Delta Framework partners</t>
  </si>
  <si>
    <t>Other sustinability standards in the IPM Coalition</t>
  </si>
  <si>
    <t>1,3-dichloropropene</t>
  </si>
  <si>
    <t>542-75-6</t>
  </si>
  <si>
    <t>Nematicide</t>
  </si>
  <si>
    <t>1 (GHS)</t>
  </si>
  <si>
    <t>USA</t>
  </si>
  <si>
    <t xml:space="preserve">BCI phase out by 2021 </t>
  </si>
  <si>
    <t xml:space="preserve">FT - prohibited </t>
  </si>
  <si>
    <t xml:space="preserve">Other standards: </t>
  </si>
  <si>
    <t>Abamectin</t>
  </si>
  <si>
    <t>71751-41-2</t>
  </si>
  <si>
    <t>Insecticide</t>
  </si>
  <si>
    <t>1&amp;8</t>
  </si>
  <si>
    <t>Turkey</t>
  </si>
  <si>
    <t>BCI phase out by 2021</t>
  </si>
  <si>
    <t xml:space="preserve">Bonsucro </t>
  </si>
  <si>
    <t>https://www.bonsucro.com/</t>
  </si>
  <si>
    <t>Acetochlor</t>
  </si>
  <si>
    <t>34256-82-1</t>
  </si>
  <si>
    <t xml:space="preserve">6 pending </t>
  </si>
  <si>
    <t>Brazil</t>
  </si>
  <si>
    <t>BCI - pending COP Rotterdam in 2022</t>
  </si>
  <si>
    <t>FT - Fair Trade</t>
  </si>
  <si>
    <t>https://www.fairtrade.net/</t>
  </si>
  <si>
    <t>Acrolein</t>
  </si>
  <si>
    <t>107-02-8</t>
  </si>
  <si>
    <t>Herbicide</t>
  </si>
  <si>
    <t>Australia</t>
  </si>
  <si>
    <t xml:space="preserve"> Management of submersed weeds in irrigation systems</t>
  </si>
  <si>
    <t>BCI phase out by 2021, GCP unacceptable</t>
  </si>
  <si>
    <t>Bonsucro, RA,FT,UTZ - prohibited</t>
  </si>
  <si>
    <t xml:space="preserve">RA - Rainforest Alliance </t>
  </si>
  <si>
    <t>https://www.rainforest-alliance.org/</t>
  </si>
  <si>
    <t>Alachlor</t>
  </si>
  <si>
    <t>15972-60-8</t>
  </si>
  <si>
    <t xml:space="preserve">BCI prohibited </t>
  </si>
  <si>
    <t>UTZ - part of Rainforest Alliance</t>
  </si>
  <si>
    <t>https://utz.org/</t>
  </si>
  <si>
    <t>Aldicarb</t>
  </si>
  <si>
    <t>116-06-3</t>
  </si>
  <si>
    <t>Insecticide, Acaricide</t>
  </si>
  <si>
    <t>1&amp;6</t>
  </si>
  <si>
    <t xml:space="preserve">BCI prohibited, GCP unacceptable </t>
  </si>
  <si>
    <t>Aluminum phosphide</t>
  </si>
  <si>
    <t>20859-73-8</t>
  </si>
  <si>
    <t>Fumigant</t>
  </si>
  <si>
    <t>Argentina</t>
  </si>
  <si>
    <t>Seed storage</t>
  </si>
  <si>
    <t>RA, UTZ - prohibited</t>
  </si>
  <si>
    <t>Atrazine</t>
  </si>
  <si>
    <t>1912-24-9</t>
  </si>
  <si>
    <t xml:space="preserve">Australia </t>
  </si>
  <si>
    <t>Fallow and in rotation crops for weed control.</t>
  </si>
  <si>
    <t xml:space="preserve">BCI permitted </t>
  </si>
  <si>
    <t>RA - prohibited</t>
  </si>
  <si>
    <t>Benomyl</t>
  </si>
  <si>
    <t>17804-35-2</t>
  </si>
  <si>
    <t>Fungicide</t>
  </si>
  <si>
    <t>3&amp;4</t>
  </si>
  <si>
    <t>BCI prohibited</t>
  </si>
  <si>
    <t xml:space="preserve">RA,FT,UTZ - prohibited </t>
  </si>
  <si>
    <t>Benzovindiflupyr</t>
  </si>
  <si>
    <t>1072957-71-1</t>
  </si>
  <si>
    <t xml:space="preserve">Fungicide </t>
  </si>
  <si>
    <t>BCI phase out by 2024</t>
  </si>
  <si>
    <t>NA</t>
  </si>
  <si>
    <t>Beta-Cyfluthrin</t>
  </si>
  <si>
    <t>68359-37-5_b</t>
  </si>
  <si>
    <t>Argentina, USA, China, India, Mali, Pakistan, Turkey</t>
  </si>
  <si>
    <t>Bonsucro, RA, UTZ - prohibited</t>
  </si>
  <si>
    <t>Bifenthrin</t>
  </si>
  <si>
    <t>82657-04-3</t>
  </si>
  <si>
    <t>1(GHS)</t>
  </si>
  <si>
    <t>Bonsucro, RA,FT,UTZ - restricted</t>
  </si>
  <si>
    <t>Bromadiolone</t>
  </si>
  <si>
    <t>28772-56-7</t>
  </si>
  <si>
    <t>Rodenticide</t>
  </si>
  <si>
    <t>GCP red</t>
  </si>
  <si>
    <t>Bromophos-ethyl</t>
  </si>
  <si>
    <t>4824-78-6</t>
  </si>
  <si>
    <t xml:space="preserve">Insecticide </t>
  </si>
  <si>
    <t>Bromoxynil</t>
  </si>
  <si>
    <t>1689-84-5</t>
  </si>
  <si>
    <t>IL</t>
  </si>
  <si>
    <t>FT prohibited</t>
  </si>
  <si>
    <t>Cadusafos</t>
  </si>
  <si>
    <t>95465-99-9</t>
  </si>
  <si>
    <t xml:space="preserve">Carbendazim </t>
  </si>
  <si>
    <t>10605-21-7</t>
  </si>
  <si>
    <t xml:space="preserve">Brazil, China, India, Pakistan </t>
  </si>
  <si>
    <t xml:space="preserve">BCI plan to phase out </t>
  </si>
  <si>
    <t>RA- prohibited</t>
  </si>
  <si>
    <t>Carbofuran</t>
  </si>
  <si>
    <t>1563-66-2</t>
  </si>
  <si>
    <t>Cina, India</t>
  </si>
  <si>
    <t>Carbosulfan</t>
  </si>
  <si>
    <t>55285-14-8</t>
  </si>
  <si>
    <t>Argentina, China, Brazil</t>
  </si>
  <si>
    <t xml:space="preserve">Seed treatment </t>
  </si>
  <si>
    <t>BCI phase out by 2024, GCP red</t>
  </si>
  <si>
    <t>Chlorfenvinphos</t>
  </si>
  <si>
    <t>470-90-6</t>
  </si>
  <si>
    <t>Chloropicrin</t>
  </si>
  <si>
    <t>76-06-2</t>
  </si>
  <si>
    <t>Argentina, USA?</t>
  </si>
  <si>
    <t>Chlorothalonil</t>
  </si>
  <si>
    <t>1897-45-6</t>
  </si>
  <si>
    <t>India, USA</t>
  </si>
  <si>
    <t>Clothianidin</t>
  </si>
  <si>
    <t>210880-92-5</t>
  </si>
  <si>
    <t>USA, Australia</t>
  </si>
  <si>
    <t xml:space="preserve">RA- prohibited, FT and UTZ restrictied </t>
  </si>
  <si>
    <t>Cyfluthrin</t>
  </si>
  <si>
    <t>68359-37-5</t>
  </si>
  <si>
    <t>USA, Brazil, India</t>
  </si>
  <si>
    <t>Bonsucro, RA,UTZ - prohibited</t>
  </si>
  <si>
    <t>Cyproconazole</t>
  </si>
  <si>
    <t>94361-06-5</t>
  </si>
  <si>
    <t>BCI plan to phase out</t>
  </si>
  <si>
    <t>DDT</t>
  </si>
  <si>
    <t>Demeton-S-methyl</t>
  </si>
  <si>
    <t>919-86-8</t>
  </si>
  <si>
    <t>62-73-7</t>
  </si>
  <si>
    <t xml:space="preserve">India, Pakistan </t>
  </si>
  <si>
    <t>Dicofol</t>
  </si>
  <si>
    <t>115-32-2</t>
  </si>
  <si>
    <t>FT,UTZ prohibited</t>
  </si>
  <si>
    <t>Dicrotophos</t>
  </si>
  <si>
    <t>141-66-2</t>
  </si>
  <si>
    <t>Dinoseb and its salts</t>
  </si>
  <si>
    <t>88-85-7</t>
  </si>
  <si>
    <t xml:space="preserve">Herbicide </t>
  </si>
  <si>
    <t>Diquat dibromide</t>
  </si>
  <si>
    <t>85-00-7</t>
  </si>
  <si>
    <t>DSMA; Disodium methanearsonate</t>
  </si>
  <si>
    <t>144-21-8</t>
  </si>
  <si>
    <t>GCP red*</t>
  </si>
  <si>
    <t xml:space="preserve">Restricted </t>
  </si>
  <si>
    <t>Endosulfan</t>
  </si>
  <si>
    <t>115-29-7</t>
  </si>
  <si>
    <t>5&amp;6</t>
  </si>
  <si>
    <t>Epoxiconazole</t>
  </si>
  <si>
    <t>133855-98-8</t>
  </si>
  <si>
    <t>Fenamiphos</t>
  </si>
  <si>
    <t>22224-92-6</t>
  </si>
  <si>
    <t>USA?</t>
  </si>
  <si>
    <t>Fenbutatin-oxide</t>
  </si>
  <si>
    <t>13356-08-6</t>
  </si>
  <si>
    <t>FT,UTZ - prohibited;  RA-restricted</t>
  </si>
  <si>
    <t>Fenpropathrin</t>
  </si>
  <si>
    <t>39515-41-8</t>
  </si>
  <si>
    <t>RA,FT,UTZ - restricted</t>
  </si>
  <si>
    <t>Fenpyroximate</t>
  </si>
  <si>
    <t>134098-61-6</t>
  </si>
  <si>
    <t>RA- restricted</t>
  </si>
  <si>
    <t>Fentin hydroxide</t>
  </si>
  <si>
    <t>76-87-9</t>
  </si>
  <si>
    <t>120068-37-3</t>
  </si>
  <si>
    <t>Argentina (not registered), Australia</t>
  </si>
  <si>
    <t>Flocoumafen</t>
  </si>
  <si>
    <t>90035-08-8</t>
  </si>
  <si>
    <t xml:space="preserve">Rodendicide </t>
  </si>
  <si>
    <t>1&amp;4</t>
  </si>
  <si>
    <t>Fluazifop-butyl</t>
  </si>
  <si>
    <t>69806-50-4</t>
  </si>
  <si>
    <t>Argentina, Australia</t>
  </si>
  <si>
    <t>Pigeon pea is refuge for Bt resistance management so weed management is important;</t>
  </si>
  <si>
    <t xml:space="preserve">RA,FT, UTZ - prohibited </t>
  </si>
  <si>
    <t>Flucythrinate</t>
  </si>
  <si>
    <t>70124-77-5</t>
  </si>
  <si>
    <t>Flumioxazin</t>
  </si>
  <si>
    <t>103361-09-7</t>
  </si>
  <si>
    <t>Australia, Brazil, USA</t>
  </si>
  <si>
    <t>prior to cotton sowing (Pre-plant knockdown)</t>
  </si>
  <si>
    <t>Flusilazole</t>
  </si>
  <si>
    <t>85509-19-9</t>
  </si>
  <si>
    <t>RA,FT,UTZ - prohibited; FTA-restricted</t>
  </si>
  <si>
    <t>Furathiocarb</t>
  </si>
  <si>
    <t>65907-30-4</t>
  </si>
  <si>
    <t>Glufosinate-ammonium</t>
  </si>
  <si>
    <t>77182-82-2</t>
  </si>
  <si>
    <t>BR, CN, IL, US</t>
  </si>
  <si>
    <t xml:space="preserve">Halosulfuron-methyl </t>
  </si>
  <si>
    <t>100784-20-1</t>
  </si>
  <si>
    <t>Imidacloprid</t>
  </si>
  <si>
    <t>138261-41-3</t>
  </si>
  <si>
    <t xml:space="preserve">RA prohibited; FT, UTZ - restricited </t>
  </si>
  <si>
    <t>Iprodione</t>
  </si>
  <si>
    <t>36734-19-7</t>
  </si>
  <si>
    <t xml:space="preserve">Fungicide, Nematicide </t>
  </si>
  <si>
    <t xml:space="preserve">BCI permitted** </t>
  </si>
  <si>
    <t xml:space="preserve">FT use with caution </t>
  </si>
  <si>
    <t>Isoxathion</t>
  </si>
  <si>
    <t xml:space="preserve">18854-01-8
</t>
  </si>
  <si>
    <t>Lambda-cyhalothrin</t>
  </si>
  <si>
    <t>91465-08-6</t>
  </si>
  <si>
    <t>Linuron</t>
  </si>
  <si>
    <t>330-55-2</t>
  </si>
  <si>
    <t>rops grown in rotation with cotton</t>
  </si>
  <si>
    <t>Methamidophos</t>
  </si>
  <si>
    <t>10265-92-6</t>
  </si>
  <si>
    <t xml:space="preserve">Argentina, Brazil, India, Pakistan </t>
  </si>
  <si>
    <t>Methidathion</t>
  </si>
  <si>
    <t>950-37-8</t>
  </si>
  <si>
    <t>Methomyl</t>
  </si>
  <si>
    <t>16752-77-5</t>
  </si>
  <si>
    <t>Argentina, USA, Australia, Brazil, India, China</t>
  </si>
  <si>
    <t xml:space="preserve">While there is essential no use of this product as a foliar product, it is one of the actives permited for use with pheromone lure and kill technology (eg. Magnet https://www.agbitech.com/media/4168/magnet-tech-manual.pdf  );  The industry has just enabled strategic use of Magnet as part of Bt RMP and is also seeking a permit to use for Fall Army Worm which is a new incursion into Australia.  </t>
  </si>
  <si>
    <t>Monocrotophos</t>
  </si>
  <si>
    <t>6923-22-4</t>
  </si>
  <si>
    <t>China, India</t>
  </si>
  <si>
    <t>MSMA (Arsen compound)</t>
  </si>
  <si>
    <t>2163-80-6</t>
  </si>
  <si>
    <t>1&amp;2</t>
  </si>
  <si>
    <t xml:space="preserve">Argentina, USA, Australia </t>
  </si>
  <si>
    <t xml:space="preserve">Having a range of herbicides available for use in farming system is imortant for resistance management;  </t>
  </si>
  <si>
    <t>Nicotine</t>
  </si>
  <si>
    <t>54-11-5</t>
  </si>
  <si>
    <t>Pakistan</t>
  </si>
  <si>
    <t>RA,FT,UTZ - prohibited</t>
  </si>
  <si>
    <t>Nitrobenzene</t>
  </si>
  <si>
    <t>98-95-3</t>
  </si>
  <si>
    <t>India</t>
  </si>
  <si>
    <t>N-methyl-2-Pyrrolidone</t>
  </si>
  <si>
    <t>872-50-4</t>
  </si>
  <si>
    <t>Omethoate</t>
  </si>
  <si>
    <t>1113-02-6</t>
  </si>
  <si>
    <t>Brazil, India</t>
  </si>
  <si>
    <t>Oxamyl</t>
  </si>
  <si>
    <t>23135-22-0</t>
  </si>
  <si>
    <t>BCI phase out by 2021, GCP red</t>
  </si>
  <si>
    <t>Oxydemeton-methyl</t>
  </si>
  <si>
    <t>301-12-2</t>
  </si>
  <si>
    <t>Paraquat dichloride</t>
  </si>
  <si>
    <t>1910-42-5</t>
  </si>
  <si>
    <t>6 pending</t>
  </si>
  <si>
    <t>Having a range of herbicides available for use in farming system is imortant for resistance management;  Used to managed difficult to control weeds including cotton volunteers.  Control of cotton volunteers is important for reducing pest and diseases in landscape and is also a social license issue (GM)</t>
  </si>
  <si>
    <t>Parathion</t>
  </si>
  <si>
    <t>56-38-2</t>
  </si>
  <si>
    <t>Brazil, China, India</t>
  </si>
  <si>
    <t>Parathion-methyl</t>
  </si>
  <si>
    <t>298-00-0</t>
  </si>
  <si>
    <t>Petroleum hydrocarbon</t>
  </si>
  <si>
    <t>8006-61-9</t>
  </si>
  <si>
    <t>2&amp;3</t>
  </si>
  <si>
    <t xml:space="preserve">RA restricted </t>
  </si>
  <si>
    <t>Phorate</t>
  </si>
  <si>
    <t>298-02-2</t>
  </si>
  <si>
    <t>Australia, India, USA</t>
  </si>
  <si>
    <t>No alternative for soil pests; Recommended as alternative where there is neonicotinoid resistance in thrips.</t>
  </si>
  <si>
    <t>BCI prohibited, GCP red</t>
  </si>
  <si>
    <t>Phosphamidon</t>
  </si>
  <si>
    <t>13171-21-6</t>
  </si>
  <si>
    <t>Phosphine</t>
  </si>
  <si>
    <t>7803-51-2</t>
  </si>
  <si>
    <t>Seed storage, Phosphine for fumigating of seed (mainly delinted seed)</t>
  </si>
  <si>
    <t>BCI phase out in 2024</t>
  </si>
  <si>
    <t>RA - prohibited; FT restricted</t>
  </si>
  <si>
    <t>Propinacozole</t>
  </si>
  <si>
    <t>60207-90-1</t>
  </si>
  <si>
    <t>Quizalofop-p-tefuryl</t>
  </si>
  <si>
    <t>119738-06-6</t>
  </si>
  <si>
    <t>RA,FT- prohibited</t>
  </si>
  <si>
    <t>Sodium fluoroacetate (1080)</t>
  </si>
  <si>
    <t>62-74-8</t>
  </si>
  <si>
    <t>Sodium Tetraborate Decahydrate (aka "Borax")</t>
  </si>
  <si>
    <t>1303-96-4</t>
  </si>
  <si>
    <t>RA,UTZ - prohibited</t>
  </si>
  <si>
    <t>Spirodiclofen</t>
  </si>
  <si>
    <t>148477-71-8</t>
  </si>
  <si>
    <t>China</t>
  </si>
  <si>
    <t>RA - restricted, FT with extrem caution</t>
  </si>
  <si>
    <t>Sulfluramid</t>
  </si>
  <si>
    <t>4151-50-2</t>
  </si>
  <si>
    <t>TCMTB</t>
  </si>
  <si>
    <t>21564-17-0</t>
  </si>
  <si>
    <t>FT prohibited, UTZ potentially prohibited</t>
  </si>
  <si>
    <t>Terbufos</t>
  </si>
  <si>
    <t>13071-79-9</t>
  </si>
  <si>
    <t>BCI phase out by 2021 , GCP red</t>
  </si>
  <si>
    <t>Thiacloprid</t>
  </si>
  <si>
    <t>111988-49-9</t>
  </si>
  <si>
    <t xml:space="preserve">FT , RA, UTZ restricted </t>
  </si>
  <si>
    <t>Thiamethoxam</t>
  </si>
  <si>
    <t>153719-23-4</t>
  </si>
  <si>
    <t>Thiram -only formulations  Thiram (at or above 15%) with Carbofuran (at or above 10%), and Benomyl (at or above 7%)</t>
  </si>
  <si>
    <t>137-26-8</t>
  </si>
  <si>
    <t>Inecticide</t>
  </si>
  <si>
    <t xml:space="preserve">India, Brazil </t>
  </si>
  <si>
    <t xml:space="preserve">BCI prohibited - only certain formulations </t>
  </si>
  <si>
    <t xml:space="preserve">FT,UTZ -prohibited </t>
  </si>
  <si>
    <t>Triadimenol</t>
  </si>
  <si>
    <t>55219-65-3</t>
  </si>
  <si>
    <t>Ra - restricited, FT extreme caution</t>
  </si>
  <si>
    <t>Triazophos</t>
  </si>
  <si>
    <t>24017-47-8</t>
  </si>
  <si>
    <t>Brazil, India, Pakistan</t>
  </si>
  <si>
    <t>Trichlorfon</t>
  </si>
  <si>
    <t>52-68-6</t>
  </si>
  <si>
    <t>zeta-Cypermethrin</t>
  </si>
  <si>
    <t>52315-07-8z</t>
  </si>
  <si>
    <t xml:space="preserve">Argentina, USA, Brazil </t>
  </si>
  <si>
    <t>Zinc phosphide</t>
  </si>
  <si>
    <t>1314-84-7</t>
  </si>
  <si>
    <t>Registered but not used</t>
  </si>
  <si>
    <r>
      <rPr>
        <b/>
        <sz val="11"/>
        <color theme="1"/>
        <rFont val="Calibri"/>
        <family val="2"/>
        <scheme val="minor"/>
      </rPr>
      <t>*GCP red</t>
    </r>
    <r>
      <rPr>
        <sz val="12"/>
        <color theme="1"/>
        <rFont val="Calibri"/>
        <family val="2"/>
        <scheme val="minor"/>
      </rPr>
      <t xml:space="preserve"> = The use of active ingredients listed in the Red list is a practice with a maximum phase out period of three years for Equivalent schemes, i.e. farmers certified/licensed under equivalent schemes are expected to stop their use within 3 years after being licenesed/ certified.</t>
    </r>
  </si>
  <si>
    <t>**BCI possible future "plan to phase out" as it meets the requirements of EU classsification as GHS Carc 1B from non-approval legislation but hasn't formally been approved.</t>
  </si>
  <si>
    <t>Environmental Toxic Load (ETL)</t>
  </si>
  <si>
    <t>Toxic Load Indicator (TLI)</t>
  </si>
  <si>
    <t xml:space="preserve">Brief Description </t>
  </si>
  <si>
    <t xml:space="preserve"> The Environmental Toxic Load (ETL) indicator represents the average amount of toxic pressure caused by the application of pesticides on one (1) hectare of cotton in one (1) year. The ETL can only be used to evaluate the impact of changes in pesticide use on environmental hazards between years and countries. The indicator is based on the quantitative information on pesticide use and the environmental toxicity of the considered pesticides. With this indicator, pesticides can be identified that most likely pose a potential problem to the environment. </t>
  </si>
  <si>
    <t xml:space="preserve">The Toxic Load Indicator (TLI) can be described in brief as a qualitative indicator for pesticide active ingredients which translates numerical and non-numerical values (toxicological endpoints, classifications) into a scoring system and which is applied to pesticide use data to measure and compare pesticide use (current use and trends).. The final TLI Score does not include any default weighting: the sums of the parameter groups are simply added to determine the total score.   A Toxic Load per area unit therefore underestimates that potential exposure scenario. In projects26 where the TLI Method is currently used, the Health Score (Mammalian toxicity) is therefore doubled. However, weighting of parameter groups can be decided upon individually, e.g. by Sustainability Standards or On-Farm Projects, according to their particular situation or priorities. </t>
  </si>
  <si>
    <t>Both indicators cannot be used to assess the actual risk (i.e., the probability of an adverse effect on organisms) as a consequence of pesticide treatments because there is no exposure assessment involved in its calculation.</t>
  </si>
  <si>
    <t>Example: https://www.icac.org/Content/CSITC%20GuidLines%20Pdf%20Files/Pdf610818ca_f641_4141_8cd2_0c78f6f48190/2010_alterra_report.pdf</t>
  </si>
  <si>
    <t>Full methodology at: https://www.pestizidexperte.de/Publikationen/Neumeister_17_Toxic_Load_Indicator_Documentation.pdf</t>
  </si>
  <si>
    <t>Parameters</t>
  </si>
  <si>
    <t xml:space="preserve">Human Health </t>
  </si>
  <si>
    <t xml:space="preserve">Acute Toxicity (Oral, dermal, inhalation) </t>
  </si>
  <si>
    <t>Carcinogenicity</t>
  </si>
  <si>
    <t>Mutagenicity</t>
  </si>
  <si>
    <t xml:space="preserve">Reproductive &amp; developmental toxicity </t>
  </si>
  <si>
    <t xml:space="preserve"> Environmental toxicity </t>
  </si>
  <si>
    <t xml:space="preserve">Algae </t>
  </si>
  <si>
    <t xml:space="preserve">Waterfleas (Daphnia spec.) and Fish </t>
  </si>
  <si>
    <t xml:space="preserve">Waterfleas (Daphnia spec.) or Fish </t>
  </si>
  <si>
    <t>Birds</t>
  </si>
  <si>
    <t>Beneficial organisms (arthropods important for natural/biological control)</t>
  </si>
  <si>
    <t xml:space="preserve">Honey bees </t>
  </si>
  <si>
    <t xml:space="preserve"> Environmental fate and transport (exposure probability) </t>
  </si>
  <si>
    <t>GeoFootprint</t>
  </si>
  <si>
    <t xml:space="preserve">Cool Farm Tool </t>
  </si>
  <si>
    <t>Scope</t>
  </si>
  <si>
    <t>Scope 3 at the farm exit gate (i.e. including all emissions occuring upstream and at the farm). Default data are provided</t>
  </si>
  <si>
    <t>User-defined system boundaries, i.e. GHG footprint is calculated for the elements recorded by the end user and only those</t>
  </si>
  <si>
    <t>Default data are provided for every parameter at maximum granularity of 10x10 km. All defaults except soil characteristics can be overwritten to recalculate customized emission factors</t>
  </si>
  <si>
    <t>Farm level (even plot level), without default data. All must be recorded by the end-user</t>
  </si>
  <si>
    <t>Multiple indicators: climate change (GHG emissions), water withdrawal, water scarcity, eutrophication potential, acidification potential, biodiversity loss, ecosystems quality, soil organic carbon change, soil erosion</t>
  </si>
  <si>
    <t>Focus on GHG emissions. Includes calculation for water footprint and biodiversity indicators (in progress)</t>
  </si>
  <si>
    <t>Outputs</t>
  </si>
  <si>
    <t>kg CO2-eq/ ha, seedcotton ton, cotton lint ton</t>
  </si>
  <si>
    <t>Production (various units available)</t>
  </si>
  <si>
    <t>Total selected area (ha)</t>
  </si>
  <si>
    <t>Production volume (ton)</t>
  </si>
  <si>
    <t>Harvested amount (total) (ton)</t>
  </si>
  <si>
    <t>Yield (ton/ha)</t>
  </si>
  <si>
    <t>Harvested crop area (ha)</t>
  </si>
  <si>
    <t>Crop area (ha)</t>
  </si>
  <si>
    <t>Management</t>
  </si>
  <si>
    <t xml:space="preserve">Crop residues </t>
  </si>
  <si>
    <t>Crop residue management (6 options)</t>
  </si>
  <si>
    <t>Co-product – value relative to crop (%)</t>
  </si>
  <si>
    <t>Water</t>
  </si>
  <si>
    <t>Water use (m3 / ha)</t>
  </si>
  <si>
    <t>Event</t>
  </si>
  <si>
    <t>Irrigation technology (surface, sprinker or drip)</t>
  </si>
  <si>
    <t>Method (drop down menu)</t>
  </si>
  <si>
    <t>Water source</t>
  </si>
  <si>
    <t>Pumping depth</t>
  </si>
  <si>
    <t>Horizontal distance</t>
  </si>
  <si>
    <t>Power source</t>
  </si>
  <si>
    <t>Total water added</t>
  </si>
  <si>
    <t>% area irrigated</t>
  </si>
  <si>
    <t>Fertilizers</t>
  </si>
  <si>
    <t xml:space="preserve">Mineral fertilizers </t>
  </si>
  <si>
    <t>Mineral and organic fertilizers</t>
  </si>
  <si>
    <r>
      <t xml:space="preserve">Nitrogen fertilizer application rate </t>
    </r>
    <r>
      <rPr>
        <i/>
        <sz val="11"/>
        <color rgb="FF333333"/>
        <rFont val="Calibri"/>
        <family val="2"/>
        <scheme val="minor"/>
      </rPr>
      <t>in kg N/ha</t>
    </r>
  </si>
  <si>
    <t>Fertilizer type (drop down menu)</t>
  </si>
  <si>
    <t xml:space="preserve">          N fertilizer type(s) (drop down menu)</t>
  </si>
  <si>
    <t>Application rate</t>
  </si>
  <si>
    <r>
      <t>Phosphorous fertilizer appliocation rate</t>
    </r>
    <r>
      <rPr>
        <i/>
        <sz val="11"/>
        <color rgb="FF333333"/>
        <rFont val="Calibri"/>
        <family val="2"/>
        <scheme val="minor"/>
      </rPr>
      <t xml:space="preserve"> in kg P2O5/ha </t>
    </r>
  </si>
  <si>
    <t xml:space="preserve">          P fertilizer type(s) (drop down menu)</t>
  </si>
  <si>
    <r>
      <t>Potassium fertilizer application rate i</t>
    </r>
    <r>
      <rPr>
        <i/>
        <sz val="11"/>
        <color rgb="FF333333"/>
        <rFont val="Calibri"/>
        <family val="2"/>
        <scheme val="minor"/>
      </rPr>
      <t>n kg K2O/ha</t>
    </r>
  </si>
  <si>
    <t xml:space="preserve">          K fertilizer type(s) (drop down menu)</t>
  </si>
  <si>
    <t xml:space="preserve">Organic fertilizer </t>
  </si>
  <si>
    <t>Application method</t>
  </si>
  <si>
    <t>Solid manure kg/ha</t>
  </si>
  <si>
    <t>Liquid manure kg/ha</t>
  </si>
  <si>
    <t xml:space="preserve">Pesticides </t>
  </si>
  <si>
    <t>Pesticides application rate in kg active ingredient per ha</t>
  </si>
  <si>
    <t>Applications (doses)</t>
  </si>
  <si>
    <t>Soil characteristics</t>
  </si>
  <si>
    <t>Soil pH (derived from soil maps at 10x10 km granularity)</t>
  </si>
  <si>
    <t>Soil pH</t>
  </si>
  <si>
    <r>
      <t>Soil organic carbon stock in t</t>
    </r>
    <r>
      <rPr>
        <i/>
        <sz val="11"/>
        <color rgb="FF333333"/>
        <rFont val="Calibri"/>
        <family val="2"/>
        <scheme val="minor"/>
      </rPr>
      <t>on C / ha</t>
    </r>
    <r>
      <rPr>
        <sz val="12"/>
        <color theme="1"/>
        <rFont val="Calibri"/>
        <family val="2"/>
        <scheme val="minor"/>
      </rPr>
      <t> </t>
    </r>
    <r>
      <rPr>
        <sz val="11"/>
        <color rgb="FF333333"/>
        <rFont val="Calibri"/>
        <family val="2"/>
        <scheme val="minor"/>
      </rPr>
      <t>(derived from soil maps at 10x10 km granularity)</t>
    </r>
  </si>
  <si>
    <t>Soil organic matter %</t>
  </si>
  <si>
    <t xml:space="preserve"> Top soil carbon content indicator (#4) expressed in Grams of organic carbon per tonne soil/ha </t>
  </si>
  <si>
    <t>Soil texture (derived from soil maps at 10x10 km granularity)</t>
  </si>
  <si>
    <r>
      <t xml:space="preserve">Clay content </t>
    </r>
    <r>
      <rPr>
        <i/>
        <sz val="11"/>
        <color rgb="FF333333"/>
        <rFont val="Calibri"/>
        <family val="2"/>
        <scheme val="minor"/>
      </rPr>
      <t>mass fraction in %</t>
    </r>
  </si>
  <si>
    <r>
      <t xml:space="preserve">Silt content </t>
    </r>
    <r>
      <rPr>
        <i/>
        <sz val="11"/>
        <color rgb="FF333333"/>
        <rFont val="Calibri"/>
        <family val="2"/>
        <scheme val="minor"/>
      </rPr>
      <t>mass fraction in %</t>
    </r>
  </si>
  <si>
    <t>Silt (medium)</t>
  </si>
  <si>
    <r>
      <t xml:space="preserve">Sand content </t>
    </r>
    <r>
      <rPr>
        <i/>
        <sz val="11"/>
        <color rgb="FF333333"/>
        <rFont val="Calibri"/>
        <family val="2"/>
        <scheme val="minor"/>
      </rPr>
      <t>mass fraction in %</t>
    </r>
  </si>
  <si>
    <t>Sand (coarse)</t>
  </si>
  <si>
    <t>Soil moisture average (moist, dry)</t>
  </si>
  <si>
    <t>Soil drainage (good, poor)</t>
  </si>
  <si>
    <t>Direct energy use</t>
  </si>
  <si>
    <t>Input practice (medium, low)</t>
  </si>
  <si>
    <t>Energy source (drop down menu)</t>
  </si>
  <si>
    <t>Tillage practice (no till, reduced till, full tillage)</t>
  </si>
  <si>
    <t>Energy used (various units)</t>
  </si>
  <si>
    <t>Tillage method (drop down menu)</t>
  </si>
  <si>
    <t>Category (field or facility)</t>
  </si>
  <si>
    <t>Anti-erosion practice (drop down menu)</t>
  </si>
  <si>
    <t>Field operations energy use</t>
  </si>
  <si>
    <t>Sowing (mechanical, manual)</t>
  </si>
  <si>
    <t>Fertilizer application (mechanical, manual)</t>
  </si>
  <si>
    <t>Fertilizer application practice (drop down menu)</t>
  </si>
  <si>
    <t>Solid manure spreading (mechanical, manual)</t>
  </si>
  <si>
    <t>Liquid manure spreading (mechanical, manual)</t>
  </si>
  <si>
    <t>Pesticide application (mechanical, manual)</t>
  </si>
  <si>
    <t>Harvesting (mechanical, manual)</t>
  </si>
  <si>
    <t>Environmental characteristics</t>
  </si>
  <si>
    <t>Precipitation mm/year</t>
  </si>
  <si>
    <t>Temperature (min) *C</t>
  </si>
  <si>
    <t>Temperature (average) *C</t>
  </si>
  <si>
    <t>Temperature (max) *C</t>
  </si>
  <si>
    <t>Elevation (min)</t>
  </si>
  <si>
    <t>Elevation (max)</t>
  </si>
  <si>
    <t>Carbon changes &amp; sequestration</t>
  </si>
  <si>
    <t>Soil organic carbon change is automatically calculated based on input practice, tillage practice, tillage method and land use change</t>
  </si>
  <si>
    <t xml:space="preserve">Has any part of this field been converted between arable land, grassland or forest in the last 20 years? </t>
  </si>
  <si>
    <t>Land use change (and associated GHG emissions) is calculated from Global Forest Watch satellite imagery for tree cover loss, and allocated to individual crops based on their relative harvested area</t>
  </si>
  <si>
    <t xml:space="preserve"> Have you have changed your tillage practices in this field during the last 20 years? </t>
  </si>
  <si>
    <t xml:space="preserve"> Have you started or stopped growing cover or catch crops in the last 20 years? </t>
  </si>
  <si>
    <t>Out of crop biomass changes</t>
  </si>
  <si>
    <t>Add annual changes for the biomass of trees growing within or immediately adjacent to the field assessment area.</t>
  </si>
  <si>
    <t xml:space="preserve">Transport </t>
  </si>
  <si>
    <t>Mode</t>
  </si>
  <si>
    <t>Weight</t>
  </si>
  <si>
    <t>Distance</t>
  </si>
  <si>
    <t>Action: Solution 2. Guiding principles for data sources and colleciton</t>
  </si>
  <si>
    <t>Hours estimate</t>
  </si>
  <si>
    <t>Cost AUD</t>
  </si>
  <si>
    <t>Cost CHF @ 0.7</t>
  </si>
  <si>
    <t>Assumptions</t>
  </si>
  <si>
    <t>$220/hour</t>
  </si>
  <si>
    <t>1. Read existing Delta Project documentation</t>
  </si>
  <si>
    <t>Skim read existing Delta Project documentation</t>
  </si>
  <si>
    <t>2. Establish a small working group to provide guidance.</t>
  </si>
  <si>
    <t>Delta Project to identify members (probably Steering Committee) and coordinate an initial meeting</t>
  </si>
  <si>
    <t>Draft agenda for initial meeting and add (very draft/initial) guiding principles to Water management tab to demonstrate deliverable</t>
  </si>
  <si>
    <t xml:space="preserve">Participate in initial meeting. Key outcomes: confirmation of project approach and deliverables; examples of existing reporting requirements, eg ICO production, exports and prices reporting; </t>
  </si>
  <si>
    <t>Stop/go point: if working group wants significantly more or different detail for data collection, the budget may need to be revised.</t>
  </si>
  <si>
    <t>3. Draft data collection tool</t>
  </si>
  <si>
    <t>Using Water Management tab on this document as a basis, create data collection methodology and template for 15 Delta indicators:</t>
  </si>
  <si>
    <t xml:space="preserve">Copy Delta indicator formulas and definitions into each tab. Source document: https://www.deltaframework.org/wp-content/uploads/2020/12/Delta-Framework_Indicator-set-v.0-to-pilot_04-12-2020.pdf </t>
  </si>
  <si>
    <t>Assume 1 hour per indicator</t>
  </si>
  <si>
    <t>Copy relevant SDG indicator formulas and definitions into each tab. Source document: https://unstats.un.org/sdgs/metadata/</t>
  </si>
  <si>
    <t>Send to Working Group and confirm/discuss any discrepancies in Delta v SDG indicators. Confirm via email and one hour meeting.</t>
  </si>
  <si>
    <t>Draft guiding principles for identifying data sources and data collection methodology. Align with SDG requirments as much as possible.</t>
  </si>
  <si>
    <t>Draft copy for Instructions tab.</t>
  </si>
  <si>
    <t>Send draft to Working Group for review. Meet to get feedback.</t>
  </si>
  <si>
    <t>Refine draft data collection tool nd guiding principles based on Working Group feedback.</t>
  </si>
  <si>
    <t>4. Test / consult with other stakeholders</t>
  </si>
  <si>
    <t>Working Group to engage with their own constituencies and provide amendments to consultant.</t>
  </si>
  <si>
    <t xml:space="preserve">Refine data collection tool and guiding principles based on stakeholder feedback.  </t>
  </si>
  <si>
    <r>
      <rPr>
        <b/>
        <sz val="10"/>
        <color theme="1"/>
        <rFont val="Calibri"/>
        <family val="2"/>
        <scheme val="minor"/>
      </rPr>
      <t>5. Develop Principles for Reporting document.</t>
    </r>
    <r>
      <rPr>
        <sz val="10"/>
        <color theme="1"/>
        <rFont val="Calibri"/>
        <family val="2"/>
        <scheme val="minor"/>
      </rPr>
      <t xml:space="preserve"> </t>
    </r>
  </si>
  <si>
    <t>Ideally, this will be a simple description - 2 pages maximum, which will be an additional tab on this data collection tool.</t>
  </si>
  <si>
    <t>Send draft Principles for Reporting document and refined Data Collection Tool to Working Group for review.</t>
  </si>
  <si>
    <t>Hold meeting to get Working Group feedback</t>
  </si>
  <si>
    <t xml:space="preserve">Final refinements of  Principles for Reporting document and refined Data Collection Tool </t>
  </si>
  <si>
    <t>Send to Working Group for release.</t>
  </si>
  <si>
    <t>Subtotal</t>
  </si>
  <si>
    <t>Admin and client liasion</t>
  </si>
  <si>
    <t>10% of budgeted time</t>
  </si>
  <si>
    <t>Budget estimate if Delta Projeect does highlighted 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</si>
</sst>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72">
    <font>
      <sz val="12"/>
      <color theme="1"/>
      <name val="Calibri"/>
      <family val="2"/>
      <scheme val="minor"/>
    </font>
    <font>
      <b/>
      <sz val="10"/>
      <color theme="1"/>
      <name val="Calibri"/>
      <family val="2"/>
      <scheme val="minor"/>
    </font>
    <font>
      <sz val="10"/>
      <color theme="1"/>
      <name val="Calibri"/>
      <family val="2"/>
      <scheme val="minor"/>
    </font>
    <font>
      <u/>
      <sz val="10"/>
      <color theme="1"/>
      <name val="Calibri"/>
      <family val="2"/>
      <scheme val="minor"/>
    </font>
    <font>
      <b/>
      <sz val="10"/>
      <color rgb="FFFF0000"/>
      <name val="Calibri"/>
      <family val="2"/>
      <scheme val="minor"/>
    </font>
    <font>
      <b/>
      <sz val="9"/>
      <name val="Calibri"/>
      <family val="2"/>
      <scheme val="minor"/>
    </font>
    <font>
      <b/>
      <sz val="9"/>
      <color theme="1"/>
      <name val="Calibri"/>
      <family val="2"/>
      <scheme val="minor"/>
    </font>
    <font>
      <sz val="9"/>
      <name val="Calibri"/>
      <family val="2"/>
      <scheme val="minor"/>
    </font>
    <font>
      <sz val="9"/>
      <color rgb="FFFF0000"/>
      <name val="Calibri"/>
      <family val="2"/>
      <scheme val="minor"/>
    </font>
    <font>
      <sz val="9"/>
      <color theme="1"/>
      <name val="Calibri"/>
      <family val="2"/>
      <scheme val="minor"/>
    </font>
    <font>
      <b/>
      <sz val="9"/>
      <color theme="0"/>
      <name val="Calibri"/>
      <family val="2"/>
      <scheme val="minor"/>
    </font>
    <font>
      <i/>
      <sz val="9"/>
      <color theme="1"/>
      <name val="Calibri"/>
      <family val="2"/>
      <scheme val="minor"/>
    </font>
    <font>
      <u/>
      <sz val="11"/>
      <color theme="10"/>
      <name val="Calibri"/>
      <family val="2"/>
      <scheme val="minor"/>
    </font>
    <font>
      <u/>
      <sz val="9"/>
      <color theme="10"/>
      <name val="Calibri"/>
      <family val="2"/>
      <scheme val="minor"/>
    </font>
    <font>
      <b/>
      <sz val="12"/>
      <color theme="0"/>
      <name val="Arial"/>
      <family val="2"/>
    </font>
    <font>
      <b/>
      <sz val="12"/>
      <color rgb="FF333333"/>
      <name val="Arial"/>
      <family val="2"/>
    </font>
    <font>
      <sz val="10"/>
      <color rgb="FF333333"/>
      <name val="Arial "/>
    </font>
    <font>
      <b/>
      <sz val="10"/>
      <color rgb="FF333333"/>
      <name val="Arial"/>
      <family val="2"/>
    </font>
    <font>
      <b/>
      <sz val="11"/>
      <color rgb="FF333333"/>
      <name val="Calibri"/>
      <family val="2"/>
      <scheme val="minor"/>
    </font>
    <font>
      <sz val="11"/>
      <color rgb="FF333333"/>
      <name val="Calibri"/>
      <family val="2"/>
      <scheme val="minor"/>
    </font>
    <font>
      <i/>
      <sz val="11"/>
      <color rgb="FF333333"/>
      <name val="Calibri"/>
      <family val="2"/>
      <scheme val="minor"/>
    </font>
    <font>
      <b/>
      <sz val="11"/>
      <color theme="1"/>
      <name val="Calibri"/>
      <family val="2"/>
      <scheme val="minor"/>
    </font>
    <font>
      <i/>
      <sz val="11"/>
      <color theme="1"/>
      <name val="Calibri"/>
      <family val="2"/>
      <scheme val="minor"/>
    </font>
    <font>
      <sz val="11"/>
      <color rgb="FF000000"/>
      <name val="Calibri"/>
      <family val="2"/>
      <scheme val="minor"/>
    </font>
    <font>
      <sz val="9"/>
      <color theme="0"/>
      <name val="Calibri"/>
      <family val="2"/>
      <scheme val="minor"/>
    </font>
    <font>
      <sz val="11"/>
      <color rgb="FF0260BF"/>
      <name val="Calibri"/>
      <family val="2"/>
      <scheme val="minor"/>
    </font>
    <font>
      <b/>
      <sz val="12"/>
      <color theme="1"/>
      <name val="Calibri"/>
      <family val="2"/>
      <scheme val="minor"/>
    </font>
    <font>
      <b/>
      <sz val="9"/>
      <color rgb="FFFF0000"/>
      <name val="Calibri"/>
      <family val="2"/>
      <scheme val="minor"/>
    </font>
    <font>
      <u/>
      <sz val="9"/>
      <color rgb="FFFF0000"/>
      <name val="Calibri"/>
      <family val="2"/>
      <scheme val="minor"/>
    </font>
    <font>
      <sz val="11"/>
      <color theme="0"/>
      <name val="Calibri"/>
      <family val="2"/>
      <scheme val="minor"/>
    </font>
    <font>
      <sz val="10"/>
      <color rgb="FF333333"/>
      <name val="Calibri"/>
      <family val="2"/>
      <scheme val="minor"/>
    </font>
    <font>
      <sz val="10"/>
      <color theme="0"/>
      <name val="Calibri"/>
      <family val="2"/>
      <scheme val="minor"/>
    </font>
    <font>
      <sz val="10"/>
      <color rgb="FF00B0F0"/>
      <name val="Calibri"/>
      <family val="2"/>
      <scheme val="minor"/>
    </font>
    <font>
      <b/>
      <sz val="10"/>
      <color rgb="FF00B0F0"/>
      <name val="Calibri"/>
      <family val="2"/>
      <scheme val="minor"/>
    </font>
    <font>
      <b/>
      <sz val="11"/>
      <color rgb="FF404040"/>
      <name val="Times New Roman"/>
      <family val="1"/>
    </font>
    <font>
      <b/>
      <sz val="11"/>
      <color rgb="FF000000"/>
      <name val="Times New Roman"/>
      <family val="1"/>
    </font>
    <font>
      <sz val="11"/>
      <color rgb="FF404040"/>
      <name val="Times New Roman"/>
      <family val="1"/>
    </font>
    <font>
      <b/>
      <sz val="11"/>
      <color rgb="FFE46C0A"/>
      <name val="Times New Roman"/>
      <family val="1"/>
    </font>
    <font>
      <sz val="10"/>
      <name val="Arial"/>
      <family val="2"/>
    </font>
    <font>
      <b/>
      <sz val="12"/>
      <color rgb="FF333333"/>
      <name val="Calibri"/>
      <family val="2"/>
      <scheme val="minor"/>
    </font>
    <font>
      <b/>
      <sz val="12"/>
      <color theme="1"/>
      <name val="Calibri"/>
      <family val="2"/>
    </font>
    <font>
      <sz val="12"/>
      <color theme="1"/>
      <name val="Calibri"/>
      <family val="2"/>
    </font>
    <font>
      <sz val="10"/>
      <color theme="1"/>
      <name val="Calibri"/>
      <family val="2"/>
    </font>
    <font>
      <sz val="10"/>
      <color theme="1"/>
      <name val="Symbol"/>
      <charset val="2"/>
    </font>
    <font>
      <sz val="7"/>
      <color theme="1"/>
      <name val="Times New Roman"/>
      <family val="1"/>
    </font>
    <font>
      <sz val="10"/>
      <color theme="1"/>
      <name val="Courier New"/>
      <family val="1"/>
    </font>
    <font>
      <sz val="12"/>
      <color theme="1"/>
      <name val="Symbol"/>
      <charset val="2"/>
    </font>
    <font>
      <b/>
      <sz val="12"/>
      <color rgb="FF000000"/>
      <name val="Calibri"/>
      <family val="2"/>
    </font>
    <font>
      <sz val="10"/>
      <color theme="1"/>
      <name val="Times New Roman"/>
      <family val="1"/>
    </font>
    <font>
      <u/>
      <sz val="10"/>
      <color theme="10"/>
      <name val="Calibri"/>
      <family val="2"/>
      <scheme val="minor"/>
    </font>
    <font>
      <b/>
      <sz val="10"/>
      <color theme="9"/>
      <name val="Calibri"/>
      <family val="2"/>
      <scheme val="minor"/>
    </font>
    <font>
      <b/>
      <sz val="10"/>
      <name val="Calibri"/>
      <family val="2"/>
      <scheme val="minor"/>
    </font>
    <font>
      <sz val="10"/>
      <name val="Calibri"/>
      <family val="2"/>
      <scheme val="minor"/>
    </font>
    <font>
      <b/>
      <sz val="10"/>
      <color theme="0"/>
      <name val="Calibri"/>
      <family val="2"/>
      <scheme val="minor"/>
    </font>
    <font>
      <sz val="10"/>
      <color rgb="FFFF0000"/>
      <name val="Calibri"/>
      <family val="2"/>
      <scheme val="minor"/>
    </font>
    <font>
      <u/>
      <sz val="10"/>
      <color theme="1"/>
      <name val="Calibri (Body)_x0000_"/>
    </font>
    <font>
      <sz val="10"/>
      <color rgb="FF3A3A3A"/>
      <name val="Calibri"/>
      <family val="2"/>
      <scheme val="minor"/>
    </font>
    <font>
      <b/>
      <u/>
      <sz val="10"/>
      <color theme="1"/>
      <name val="Calibri (Body)_x0000_"/>
    </font>
    <font>
      <i/>
      <sz val="10"/>
      <color theme="1"/>
      <name val="Calibri"/>
      <family val="2"/>
      <scheme val="minor"/>
    </font>
    <font>
      <b/>
      <sz val="10"/>
      <color rgb="FF3A3A3A"/>
      <name val="Calibri"/>
      <family val="2"/>
      <scheme val="minor"/>
    </font>
    <font>
      <sz val="10"/>
      <color rgb="FF0260BF"/>
      <name val="Calibri"/>
      <family val="2"/>
      <scheme val="minor"/>
    </font>
    <font>
      <b/>
      <sz val="10"/>
      <color rgb="FF85AE4E"/>
      <name val="Calibri"/>
      <family val="2"/>
      <scheme val="minor"/>
    </font>
    <font>
      <sz val="10"/>
      <color theme="1"/>
      <name val="Calibri (Body)_x0000_"/>
    </font>
    <font>
      <b/>
      <sz val="10"/>
      <color rgb="FFFF0000"/>
      <name val="Calibri (Body)_x0000_"/>
    </font>
    <font>
      <b/>
      <i/>
      <sz val="10"/>
      <color theme="1"/>
      <name val="Calibri"/>
      <family val="2"/>
      <scheme val="minor"/>
    </font>
    <font>
      <sz val="10"/>
      <color theme="1"/>
      <name val="Times"/>
      <family val="1"/>
    </font>
    <font>
      <u/>
      <sz val="10"/>
      <color theme="1"/>
      <name val="Calibri (Body)"/>
    </font>
    <font>
      <i/>
      <sz val="10"/>
      <color rgb="FFFF0000"/>
      <name val="Calibri"/>
      <family val="2"/>
      <scheme val="minor"/>
    </font>
    <font>
      <b/>
      <sz val="22"/>
      <color theme="9"/>
      <name val="Calibri"/>
      <family val="2"/>
      <scheme val="minor"/>
    </font>
    <font>
      <b/>
      <sz val="22"/>
      <color rgb="FF867874"/>
      <name val="Calibri"/>
      <family val="2"/>
      <scheme val="minor"/>
    </font>
    <font>
      <b/>
      <sz val="16"/>
      <color rgb="FF867874"/>
      <name val="Calibri"/>
      <family val="2"/>
      <scheme val="minor"/>
    </font>
    <font>
      <sz val="5"/>
      <color theme="1"/>
      <name val="Calibri"/>
      <family val="2"/>
      <scheme val="minor"/>
    </font>
  </fonts>
  <fills count="2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2"/>
        <bgColor indexed="64"/>
      </patternFill>
    </fill>
    <fill>
      <patternFill patternType="solid">
        <fgColor theme="7" tint="0.79998168889431442"/>
        <bgColor indexed="64"/>
      </patternFill>
    </fill>
    <fill>
      <patternFill patternType="solid">
        <fgColor theme="9"/>
        <bgColor indexed="64"/>
      </patternFill>
    </fill>
    <fill>
      <patternFill patternType="solid">
        <fgColor theme="6"/>
        <bgColor indexed="64"/>
      </patternFill>
    </fill>
    <fill>
      <patternFill patternType="solid">
        <fgColor rgb="FFFFFFFF"/>
        <bgColor indexed="64"/>
      </patternFill>
    </fill>
    <fill>
      <patternFill patternType="solid">
        <fgColor theme="0"/>
        <bgColor indexed="64"/>
      </patternFill>
    </fill>
    <fill>
      <patternFill patternType="solid">
        <fgColor theme="0" tint="-0.249977111117893"/>
        <bgColor indexed="64"/>
      </patternFill>
    </fill>
    <fill>
      <patternFill patternType="solid">
        <fgColor rgb="FFAAD08E"/>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bgColor indexed="64"/>
      </patternFill>
    </fill>
    <fill>
      <patternFill patternType="solid">
        <fgColor rgb="FFA2D45E"/>
        <bgColor indexed="64"/>
      </patternFill>
    </fill>
    <fill>
      <patternFill patternType="solid">
        <fgColor rgb="FF98D1DC"/>
        <bgColor indexed="64"/>
      </patternFill>
    </fill>
    <fill>
      <patternFill patternType="solid">
        <fgColor rgb="FF85AE4E"/>
        <bgColor indexed="64"/>
      </patternFill>
    </fill>
    <fill>
      <patternFill patternType="solid">
        <fgColor rgb="FFF2E27D"/>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top/>
      <bottom style="dotted">
        <color auto="1"/>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top style="thin">
        <color indexed="64"/>
      </top>
      <bottom style="thin">
        <color indexed="64"/>
      </bottom>
      <diagonal/>
    </border>
    <border>
      <left style="dotted">
        <color indexed="64"/>
      </left>
      <right/>
      <top/>
      <bottom/>
      <diagonal/>
    </border>
    <border>
      <left style="medium">
        <color auto="1"/>
      </left>
      <right/>
      <top/>
      <bottom/>
      <diagonal/>
    </border>
    <border>
      <left/>
      <right style="medium">
        <color auto="1"/>
      </right>
      <top/>
      <bottom/>
      <diagonal/>
    </border>
    <border>
      <left style="thin">
        <color indexed="64"/>
      </left>
      <right/>
      <top/>
      <bottom/>
      <diagonal/>
    </border>
    <border>
      <left style="dotted">
        <color auto="1"/>
      </left>
      <right/>
      <top/>
      <bottom style="dotted">
        <color auto="1"/>
      </bottom>
      <diagonal/>
    </border>
    <border>
      <left/>
      <right style="dotted">
        <color auto="1"/>
      </right>
      <top/>
      <bottom style="dotted">
        <color auto="1"/>
      </bottom>
      <diagonal/>
    </border>
    <border>
      <left/>
      <right style="dotted">
        <color auto="1"/>
      </right>
      <top/>
      <bottom/>
      <diagonal/>
    </border>
    <border>
      <left style="dotted">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2">
    <xf numFmtId="0" fontId="0" fillId="0" borderId="0"/>
    <xf numFmtId="0" fontId="12" fillId="0" borderId="0" applyNumberFormat="0" applyFill="0" applyBorder="0" applyAlignment="0" applyProtection="0"/>
  </cellStyleXfs>
  <cellXfs count="394">
    <xf numFmtId="0" fontId="0" fillId="0" borderId="0" xfId="0"/>
    <xf numFmtId="0" fontId="2" fillId="0" borderId="0" xfId="0" applyFont="1" applyAlignment="1">
      <alignment vertical="top" wrapText="1"/>
    </xf>
    <xf numFmtId="0" fontId="1" fillId="0" borderId="0" xfId="0" applyFont="1" applyAlignment="1">
      <alignment vertical="top" wrapText="1"/>
    </xf>
    <xf numFmtId="0" fontId="3" fillId="0" borderId="0" xfId="0" applyFont="1" applyAlignment="1">
      <alignment vertical="top" wrapText="1"/>
    </xf>
    <xf numFmtId="0" fontId="2" fillId="2" borderId="0" xfId="0" applyFont="1" applyFill="1" applyAlignment="1">
      <alignment vertical="top" wrapText="1"/>
    </xf>
    <xf numFmtId="0" fontId="4" fillId="0" borderId="0" xfId="0" applyFont="1" applyAlignment="1">
      <alignment vertical="top" wrapText="1"/>
    </xf>
    <xf numFmtId="0" fontId="9" fillId="0" borderId="0" xfId="0" applyFont="1" applyAlignment="1">
      <alignment vertical="top"/>
    </xf>
    <xf numFmtId="0" fontId="9" fillId="0" borderId="0" xfId="0" applyFont="1"/>
    <xf numFmtId="0" fontId="9" fillId="0" borderId="0" xfId="0" applyFont="1" applyAlignment="1">
      <alignment vertical="top" wrapText="1"/>
    </xf>
    <xf numFmtId="0" fontId="6" fillId="0" borderId="0" xfId="0" applyFont="1"/>
    <xf numFmtId="0" fontId="6" fillId="0" borderId="0" xfId="0" applyFont="1" applyAlignment="1">
      <alignment horizontal="right"/>
    </xf>
    <xf numFmtId="0" fontId="11" fillId="0" borderId="0" xfId="0" applyFont="1"/>
    <xf numFmtId="0" fontId="6" fillId="0" borderId="0" xfId="0" applyFont="1" applyAlignment="1">
      <alignment vertical="top"/>
    </xf>
    <xf numFmtId="4" fontId="6" fillId="0" borderId="0" xfId="0" applyNumberFormat="1" applyFont="1" applyAlignment="1">
      <alignment vertical="top"/>
    </xf>
    <xf numFmtId="0" fontId="7" fillId="0" borderId="0" xfId="0" applyFont="1" applyAlignment="1">
      <alignment horizontal="center" vertical="top" wrapText="1"/>
    </xf>
    <xf numFmtId="0" fontId="5" fillId="0" borderId="0" xfId="0" applyFont="1" applyAlignment="1">
      <alignment vertical="top" wrapText="1"/>
    </xf>
    <xf numFmtId="4" fontId="9" fillId="3" borderId="10" xfId="0" applyNumberFormat="1" applyFont="1" applyFill="1" applyBorder="1" applyAlignment="1">
      <alignment horizontal="right" vertical="top" wrapText="1"/>
    </xf>
    <xf numFmtId="0" fontId="7" fillId="0" borderId="12" xfId="0" applyFont="1" applyBorder="1" applyAlignment="1">
      <alignment vertical="top" wrapText="1"/>
    </xf>
    <xf numFmtId="4" fontId="9" fillId="0" borderId="10" xfId="0" applyNumberFormat="1" applyFont="1" applyBorder="1" applyAlignment="1">
      <alignment vertical="top" wrapText="1"/>
    </xf>
    <xf numFmtId="9" fontId="9" fillId="0" borderId="9" xfId="0" applyNumberFormat="1" applyFont="1" applyBorder="1" applyAlignment="1">
      <alignment horizontal="right" vertical="top" wrapText="1"/>
    </xf>
    <xf numFmtId="4" fontId="9" fillId="3" borderId="1" xfId="0" applyNumberFormat="1" applyFont="1" applyFill="1" applyBorder="1" applyAlignment="1">
      <alignment horizontal="left" vertical="top" wrapText="1"/>
    </xf>
    <xf numFmtId="0" fontId="7" fillId="0" borderId="3" xfId="0" applyFont="1" applyBorder="1" applyAlignment="1">
      <alignment horizontal="center" vertical="top" wrapText="1"/>
    </xf>
    <xf numFmtId="0" fontId="5" fillId="0" borderId="1" xfId="0" applyFont="1" applyBorder="1" applyAlignment="1">
      <alignment vertical="top" wrapText="1"/>
    </xf>
    <xf numFmtId="0" fontId="6" fillId="0" borderId="0" xfId="0" applyFont="1" applyAlignment="1">
      <alignment horizontal="center"/>
    </xf>
    <xf numFmtId="0" fontId="14" fillId="7" borderId="14" xfId="0" applyFont="1" applyFill="1" applyBorder="1" applyAlignment="1">
      <alignment vertical="center" wrapText="1"/>
    </xf>
    <xf numFmtId="0" fontId="16" fillId="9" borderId="16" xfId="0" applyFont="1" applyFill="1" applyBorder="1" applyAlignment="1">
      <alignment vertical="top" wrapText="1"/>
    </xf>
    <xf numFmtId="0" fontId="16" fillId="9" borderId="17" xfId="0" applyFont="1" applyFill="1" applyBorder="1" applyAlignment="1">
      <alignment horizontal="left" vertical="top" wrapText="1"/>
    </xf>
    <xf numFmtId="0" fontId="16" fillId="9" borderId="14" xfId="0" applyFont="1" applyFill="1" applyBorder="1" applyAlignment="1">
      <alignment horizontal="left" vertical="top" wrapText="1"/>
    </xf>
    <xf numFmtId="0" fontId="13" fillId="0" borderId="0" xfId="1" applyFont="1"/>
    <xf numFmtId="0" fontId="19" fillId="10" borderId="19" xfId="0" applyFont="1" applyFill="1" applyBorder="1" applyAlignment="1">
      <alignment vertical="center" wrapText="1"/>
    </xf>
    <xf numFmtId="0" fontId="19" fillId="10" borderId="20" xfId="0" applyFont="1" applyFill="1" applyBorder="1" applyAlignment="1">
      <alignment vertical="center" wrapText="1"/>
    </xf>
    <xf numFmtId="0" fontId="19" fillId="0" borderId="19" xfId="0" applyFont="1" applyBorder="1" applyAlignment="1">
      <alignment vertical="center" wrapText="1"/>
    </xf>
    <xf numFmtId="0" fontId="19" fillId="0" borderId="20" xfId="0" applyFont="1" applyBorder="1" applyAlignment="1">
      <alignment vertical="center" wrapText="1"/>
    </xf>
    <xf numFmtId="0" fontId="19" fillId="10" borderId="23" xfId="0" applyFont="1" applyFill="1" applyBorder="1" applyAlignment="1">
      <alignment vertical="center" wrapText="1"/>
    </xf>
    <xf numFmtId="0" fontId="19" fillId="0" borderId="14" xfId="0" applyFont="1" applyBorder="1" applyAlignment="1">
      <alignment vertical="center" wrapText="1"/>
    </xf>
    <xf numFmtId="0" fontId="18" fillId="0" borderId="24" xfId="0" applyFont="1" applyBorder="1" applyAlignment="1">
      <alignment vertical="center" wrapText="1"/>
    </xf>
    <xf numFmtId="0" fontId="19" fillId="9" borderId="20" xfId="0" applyFont="1" applyFill="1" applyBorder="1" applyAlignment="1">
      <alignment vertical="center" wrapText="1"/>
    </xf>
    <xf numFmtId="0" fontId="19" fillId="0" borderId="25" xfId="0" applyFont="1" applyBorder="1" applyAlignment="1">
      <alignment vertical="center" wrapText="1"/>
    </xf>
    <xf numFmtId="0" fontId="19" fillId="10" borderId="20" xfId="0" applyFont="1" applyFill="1" applyBorder="1" applyAlignment="1">
      <alignment horizontal="left" vertical="center" wrapText="1"/>
    </xf>
    <xf numFmtId="0" fontId="19" fillId="0" borderId="19" xfId="0" applyFont="1" applyBorder="1" applyAlignment="1">
      <alignment horizontal="left" vertical="center" wrapText="1" indent="5"/>
    </xf>
    <xf numFmtId="0" fontId="21" fillId="0" borderId="20" xfId="0" applyFont="1" applyBorder="1" applyAlignment="1">
      <alignment vertical="center" wrapText="1"/>
    </xf>
    <xf numFmtId="0" fontId="22" fillId="0" borderId="0" xfId="0" applyFont="1" applyAlignment="1">
      <alignment vertical="center"/>
    </xf>
    <xf numFmtId="0" fontId="18" fillId="0" borderId="19" xfId="0" applyFont="1" applyBorder="1" applyAlignment="1">
      <alignment vertical="center" wrapText="1"/>
    </xf>
    <xf numFmtId="0" fontId="0" fillId="0" borderId="20" xfId="0" applyBorder="1" applyAlignment="1">
      <alignment vertical="center" wrapText="1"/>
    </xf>
    <xf numFmtId="0" fontId="23" fillId="0" borderId="20" xfId="0" applyFont="1" applyBorder="1" applyAlignment="1">
      <alignment vertical="center" wrapText="1"/>
    </xf>
    <xf numFmtId="0" fontId="22" fillId="0" borderId="0" xfId="0" applyFont="1"/>
    <xf numFmtId="2" fontId="6" fillId="0" borderId="0" xfId="0" applyNumberFormat="1" applyFont="1"/>
    <xf numFmtId="0" fontId="6" fillId="0" borderId="0" xfId="0" applyFont="1" applyAlignment="1">
      <alignment horizontal="right" vertical="top"/>
    </xf>
    <xf numFmtId="0" fontId="9" fillId="0" borderId="27" xfId="0" applyFont="1" applyBorder="1" applyAlignment="1">
      <alignment vertical="top"/>
    </xf>
    <xf numFmtId="0" fontId="24" fillId="0" borderId="0" xfId="0" applyFont="1"/>
    <xf numFmtId="0" fontId="24" fillId="0" borderId="0" xfId="0" applyFont="1" applyAlignment="1">
      <alignment vertical="top"/>
    </xf>
    <xf numFmtId="0" fontId="9" fillId="0" borderId="0" xfId="0" applyFont="1" applyAlignment="1">
      <alignment horizontal="left" vertical="top" wrapText="1"/>
    </xf>
    <xf numFmtId="0" fontId="25" fillId="0" borderId="0" xfId="0" applyFont="1"/>
    <xf numFmtId="0" fontId="5" fillId="0" borderId="1" xfId="0" applyFont="1" applyBorder="1" applyAlignment="1">
      <alignment horizontal="left" vertical="top" wrapText="1"/>
    </xf>
    <xf numFmtId="0" fontId="9" fillId="0" borderId="1" xfId="0" applyFont="1" applyBorder="1" applyAlignment="1">
      <alignment vertical="top" wrapText="1"/>
    </xf>
    <xf numFmtId="0" fontId="9" fillId="0" borderId="1" xfId="0" applyFont="1" applyBorder="1" applyAlignment="1">
      <alignment vertical="top"/>
    </xf>
    <xf numFmtId="0" fontId="9" fillId="0" borderId="35" xfId="0" applyFont="1" applyBorder="1"/>
    <xf numFmtId="0" fontId="9" fillId="0" borderId="0" xfId="0" applyFont="1" applyAlignment="1">
      <alignment horizontal="center"/>
    </xf>
    <xf numFmtId="0" fontId="8" fillId="0" borderId="0" xfId="0" applyFont="1"/>
    <xf numFmtId="4" fontId="27" fillId="0" borderId="0" xfId="0" applyNumberFormat="1" applyFont="1" applyAlignment="1">
      <alignment vertical="top"/>
    </xf>
    <xf numFmtId="0" fontId="8" fillId="0" borderId="0" xfId="0" applyFont="1" applyAlignment="1">
      <alignment vertical="top"/>
    </xf>
    <xf numFmtId="0" fontId="8" fillId="0" borderId="0" xfId="0" applyFont="1" applyAlignment="1">
      <alignment vertical="top" wrapText="1"/>
    </xf>
    <xf numFmtId="0" fontId="8" fillId="0" borderId="0" xfId="0" applyFont="1" applyAlignment="1">
      <alignment horizontal="left" vertical="top" wrapText="1"/>
    </xf>
    <xf numFmtId="0" fontId="27" fillId="0" borderId="0" xfId="0" applyFont="1"/>
    <xf numFmtId="4" fontId="27" fillId="0" borderId="0" xfId="0" applyNumberFormat="1" applyFont="1"/>
    <xf numFmtId="0" fontId="28" fillId="0" borderId="0" xfId="1" applyFont="1" applyAlignment="1">
      <alignment horizontal="left" vertical="top" wrapText="1"/>
    </xf>
    <xf numFmtId="0" fontId="27" fillId="0" borderId="0" xfId="0" applyFont="1" applyAlignment="1">
      <alignment vertical="top"/>
    </xf>
    <xf numFmtId="0" fontId="5" fillId="0" borderId="43" xfId="0" applyFont="1" applyBorder="1" applyAlignment="1">
      <alignment vertical="top" wrapText="1"/>
    </xf>
    <xf numFmtId="0" fontId="5" fillId="0" borderId="44" xfId="0" applyFont="1" applyBorder="1" applyAlignment="1">
      <alignment vertical="top" wrapText="1"/>
    </xf>
    <xf numFmtId="0" fontId="5" fillId="0" borderId="9" xfId="0" applyFont="1" applyBorder="1" applyAlignment="1">
      <alignment vertical="top" wrapText="1"/>
    </xf>
    <xf numFmtId="0" fontId="7" fillId="0" borderId="33" xfId="0" applyFont="1" applyBorder="1" applyAlignment="1">
      <alignment vertical="top" wrapText="1"/>
    </xf>
    <xf numFmtId="4" fontId="9" fillId="0" borderId="33" xfId="0" applyNumberFormat="1" applyFont="1" applyBorder="1" applyAlignment="1">
      <alignment vertical="top" wrapText="1"/>
    </xf>
    <xf numFmtId="9" fontId="9" fillId="0" borderId="10" xfId="0" applyNumberFormat="1" applyFont="1" applyBorder="1" applyAlignment="1">
      <alignment horizontal="right" vertical="top" wrapText="1"/>
    </xf>
    <xf numFmtId="0" fontId="2" fillId="0" borderId="0" xfId="0" applyFont="1"/>
    <xf numFmtId="0" fontId="26" fillId="0" borderId="0" xfId="0" applyFont="1"/>
    <xf numFmtId="0" fontId="30" fillId="0" borderId="0" xfId="0" applyFont="1" applyAlignment="1">
      <alignment horizontal="left" vertical="top" wrapText="1" readingOrder="1"/>
    </xf>
    <xf numFmtId="0" fontId="30" fillId="0" borderId="0" xfId="0" applyFont="1" applyAlignment="1">
      <alignment horizontal="left" vertical="center" wrapText="1" readingOrder="1"/>
    </xf>
    <xf numFmtId="0" fontId="9" fillId="15" borderId="0" xfId="0" applyFont="1" applyFill="1"/>
    <xf numFmtId="0" fontId="31" fillId="15" borderId="0" xfId="0" applyFont="1" applyFill="1"/>
    <xf numFmtId="0" fontId="32" fillId="0" borderId="0" xfId="0" applyFont="1"/>
    <xf numFmtId="0" fontId="32" fillId="0" borderId="0" xfId="0" applyFont="1" applyAlignment="1">
      <alignment horizontal="left" vertical="top" wrapText="1"/>
    </xf>
    <xf numFmtId="0" fontId="33" fillId="0" borderId="0" xfId="0" applyFont="1" applyAlignment="1">
      <alignment horizontal="center"/>
    </xf>
    <xf numFmtId="0" fontId="24" fillId="15" borderId="0" xfId="0" applyFont="1" applyFill="1"/>
    <xf numFmtId="0" fontId="0" fillId="10" borderId="0" xfId="0" applyFill="1"/>
    <xf numFmtId="0" fontId="34" fillId="0" borderId="0" xfId="0" applyFont="1"/>
    <xf numFmtId="0" fontId="0" fillId="10" borderId="0" xfId="0" applyFill="1" applyAlignment="1">
      <alignment horizontal="center"/>
    </xf>
    <xf numFmtId="0" fontId="35" fillId="0" borderId="0" xfId="0" applyFont="1" applyAlignment="1">
      <alignment horizontal="center"/>
    </xf>
    <xf numFmtId="0" fontId="36" fillId="0" borderId="0" xfId="0" applyFont="1"/>
    <xf numFmtId="0" fontId="1" fillId="10" borderId="43" xfId="0" applyFont="1" applyFill="1" applyBorder="1" applyAlignment="1">
      <alignment vertical="top" wrapText="1"/>
    </xf>
    <xf numFmtId="0" fontId="26" fillId="10" borderId="43" xfId="0" applyFont="1" applyFill="1" applyBorder="1" applyAlignment="1">
      <alignment vertical="top" wrapText="1"/>
    </xf>
    <xf numFmtId="0" fontId="26" fillId="10" borderId="43" xfId="0" applyFont="1" applyFill="1" applyBorder="1" applyAlignment="1">
      <alignment horizontal="center" vertical="top" wrapText="1"/>
    </xf>
    <xf numFmtId="0" fontId="0" fillId="10" borderId="1" xfId="0" applyFill="1" applyBorder="1"/>
    <xf numFmtId="0" fontId="0" fillId="10" borderId="1" xfId="0" applyFill="1" applyBorder="1" applyAlignment="1">
      <alignment horizontal="center"/>
    </xf>
    <xf numFmtId="0" fontId="21" fillId="10" borderId="0" xfId="0" applyFont="1" applyFill="1" applyAlignment="1">
      <alignment horizontal="left" vertical="top" wrapText="1"/>
    </xf>
    <xf numFmtId="0" fontId="0" fillId="10" borderId="0" xfId="0" applyFill="1" applyAlignment="1">
      <alignment horizontal="left" vertical="top" wrapText="1"/>
    </xf>
    <xf numFmtId="0" fontId="0" fillId="10" borderId="37" xfId="0" applyFill="1" applyBorder="1"/>
    <xf numFmtId="0" fontId="0" fillId="10" borderId="45" xfId="0" applyFill="1" applyBorder="1"/>
    <xf numFmtId="49" fontId="38" fillId="10" borderId="46" xfId="0" applyNumberFormat="1" applyFont="1" applyFill="1" applyBorder="1" applyAlignment="1">
      <alignment horizontal="left" vertical="top" wrapText="1"/>
    </xf>
    <xf numFmtId="0" fontId="39" fillId="0" borderId="0" xfId="0" applyFont="1" applyAlignment="1">
      <alignment horizontal="left" vertical="center" wrapText="1" readingOrder="1"/>
    </xf>
    <xf numFmtId="0" fontId="40" fillId="0" borderId="0" xfId="0" applyFont="1" applyAlignment="1">
      <alignment vertical="center"/>
    </xf>
    <xf numFmtId="0" fontId="41" fillId="0" borderId="0" xfId="0" applyFont="1" applyAlignment="1">
      <alignment vertical="center"/>
    </xf>
    <xf numFmtId="0" fontId="42" fillId="0" borderId="0" xfId="0" applyFont="1" applyAlignment="1">
      <alignment vertical="center"/>
    </xf>
    <xf numFmtId="0" fontId="12" fillId="0" borderId="14" xfId="1" applyBorder="1" applyAlignment="1">
      <alignment vertical="center" wrapText="1"/>
    </xf>
    <xf numFmtId="0" fontId="12" fillId="0" borderId="16" xfId="1" applyBorder="1" applyAlignment="1">
      <alignment vertical="center" wrapText="1"/>
    </xf>
    <xf numFmtId="0" fontId="42" fillId="0" borderId="25" xfId="0" applyFont="1" applyBorder="1" applyAlignment="1">
      <alignment vertical="center" wrapText="1"/>
    </xf>
    <xf numFmtId="0" fontId="43" fillId="0" borderId="25" xfId="0" applyFont="1" applyBorder="1" applyAlignment="1">
      <alignment horizontal="left" vertical="center" wrapText="1" indent="4"/>
    </xf>
    <xf numFmtId="0" fontId="46" fillId="0" borderId="25" xfId="0" applyFont="1" applyBorder="1" applyAlignment="1">
      <alignment horizontal="left" vertical="center" wrapText="1" indent="4"/>
    </xf>
    <xf numFmtId="0" fontId="43" fillId="0" borderId="19" xfId="0" applyFont="1" applyBorder="1" applyAlignment="1">
      <alignment horizontal="left" vertical="center" wrapText="1" indent="4"/>
    </xf>
    <xf numFmtId="0" fontId="42" fillId="0" borderId="36" xfId="0" applyFont="1" applyBorder="1" applyAlignment="1">
      <alignment vertical="center" wrapText="1"/>
    </xf>
    <xf numFmtId="0" fontId="43" fillId="0" borderId="36" xfId="0" applyFont="1" applyBorder="1" applyAlignment="1">
      <alignment horizontal="left" vertical="center" wrapText="1" indent="4"/>
    </xf>
    <xf numFmtId="0" fontId="0" fillId="0" borderId="36" xfId="0" applyBorder="1" applyAlignment="1">
      <alignment vertical="top" wrapText="1"/>
    </xf>
    <xf numFmtId="0" fontId="0" fillId="0" borderId="20" xfId="0" applyBorder="1" applyAlignment="1">
      <alignment vertical="top" wrapText="1"/>
    </xf>
    <xf numFmtId="0" fontId="45" fillId="0" borderId="25" xfId="0" applyFont="1" applyBorder="1" applyAlignment="1">
      <alignment horizontal="left" vertical="center" wrapText="1" indent="8"/>
    </xf>
    <xf numFmtId="0" fontId="47" fillId="0" borderId="0" xfId="0" applyFont="1" applyAlignment="1">
      <alignment vertical="center"/>
    </xf>
    <xf numFmtId="0" fontId="48" fillId="0" borderId="0" xfId="0" applyFont="1" applyAlignment="1">
      <alignment vertical="center"/>
    </xf>
    <xf numFmtId="4" fontId="9" fillId="5" borderId="10" xfId="0" applyNumberFormat="1" applyFont="1" applyFill="1" applyBorder="1" applyAlignment="1">
      <alignment horizontal="right" vertical="top" wrapText="1"/>
    </xf>
    <xf numFmtId="0" fontId="5" fillId="16" borderId="2" xfId="0" applyFont="1" applyFill="1" applyBorder="1" applyAlignment="1">
      <alignment horizontal="center" vertical="top" wrapText="1"/>
    </xf>
    <xf numFmtId="0" fontId="5" fillId="16" borderId="3" xfId="0" applyFont="1" applyFill="1" applyBorder="1" applyAlignment="1">
      <alignment horizontal="center" vertical="top" wrapText="1"/>
    </xf>
    <xf numFmtId="0" fontId="5" fillId="16" borderId="1" xfId="0" applyFont="1" applyFill="1" applyBorder="1" applyAlignment="1">
      <alignment horizontal="center" vertical="top" wrapText="1"/>
    </xf>
    <xf numFmtId="0" fontId="6" fillId="16" borderId="10" xfId="0" applyFont="1" applyFill="1" applyBorder="1" applyAlignment="1">
      <alignment horizontal="center" vertical="top" wrapText="1"/>
    </xf>
    <xf numFmtId="0" fontId="6" fillId="16" borderId="9" xfId="0" applyFont="1" applyFill="1" applyBorder="1" applyAlignment="1">
      <alignment vertical="top" wrapText="1"/>
    </xf>
    <xf numFmtId="0" fontId="10" fillId="18" borderId="4" xfId="0" applyFont="1" applyFill="1" applyBorder="1" applyAlignment="1">
      <alignment horizontal="center" vertical="center" wrapText="1"/>
    </xf>
    <xf numFmtId="0" fontId="50" fillId="0" borderId="0" xfId="0" applyFont="1" applyAlignment="1">
      <alignment vertical="top"/>
    </xf>
    <xf numFmtId="0" fontId="2" fillId="0" borderId="0" xfId="0" applyFont="1" applyAlignment="1">
      <alignment vertical="top"/>
    </xf>
    <xf numFmtId="0" fontId="4" fillId="0" borderId="0" xfId="0" applyFont="1" applyAlignment="1">
      <alignment vertical="top"/>
    </xf>
    <xf numFmtId="4" fontId="2" fillId="5" borderId="1" xfId="0" applyNumberFormat="1" applyFont="1" applyFill="1" applyBorder="1"/>
    <xf numFmtId="0" fontId="2" fillId="5" borderId="10" xfId="0" applyFont="1" applyFill="1" applyBorder="1"/>
    <xf numFmtId="4" fontId="52" fillId="17" borderId="9" xfId="0" applyNumberFormat="1" applyFont="1" applyFill="1" applyBorder="1"/>
    <xf numFmtId="0" fontId="31" fillId="17" borderId="10" xfId="0" applyFont="1" applyFill="1" applyBorder="1"/>
    <xf numFmtId="0" fontId="4" fillId="0" borderId="0" xfId="0" applyFont="1"/>
    <xf numFmtId="0" fontId="49" fillId="0" borderId="0" xfId="1" applyFont="1"/>
    <xf numFmtId="0" fontId="1" fillId="0" borderId="35" xfId="0" applyFont="1" applyBorder="1"/>
    <xf numFmtId="0" fontId="4" fillId="0" borderId="0" xfId="0" applyFont="1" applyAlignment="1">
      <alignment horizontal="center"/>
    </xf>
    <xf numFmtId="0" fontId="1" fillId="0" borderId="0" xfId="0" applyFont="1" applyAlignment="1">
      <alignment horizontal="left"/>
    </xf>
    <xf numFmtId="0" fontId="1" fillId="0" borderId="0" xfId="0" applyFont="1" applyAlignment="1">
      <alignment horizontal="center"/>
    </xf>
    <xf numFmtId="0" fontId="1" fillId="0" borderId="35" xfId="0" applyFont="1" applyBorder="1" applyAlignment="1">
      <alignment horizontal="center"/>
    </xf>
    <xf numFmtId="0" fontId="2" fillId="0" borderId="0" xfId="0" applyFont="1" applyAlignment="1">
      <alignment horizontal="center"/>
    </xf>
    <xf numFmtId="0" fontId="2" fillId="0" borderId="34" xfId="0" applyFont="1" applyBorder="1" applyAlignment="1">
      <alignment horizontal="right"/>
    </xf>
    <xf numFmtId="0" fontId="2" fillId="0" borderId="0" xfId="0" applyFont="1" applyAlignment="1">
      <alignment horizontal="right"/>
    </xf>
    <xf numFmtId="0" fontId="2" fillId="0" borderId="35" xfId="0" applyFont="1" applyBorder="1" applyAlignment="1">
      <alignment horizontal="right"/>
    </xf>
    <xf numFmtId="0" fontId="31" fillId="0" borderId="0" xfId="0" applyFont="1"/>
    <xf numFmtId="0" fontId="2" fillId="0" borderId="35" xfId="0" applyFont="1" applyBorder="1"/>
    <xf numFmtId="0" fontId="54" fillId="0" borderId="0" xfId="0" applyFont="1"/>
    <xf numFmtId="0" fontId="2" fillId="19" borderId="1" xfId="0" applyFont="1" applyFill="1" applyBorder="1" applyAlignment="1">
      <alignment horizontal="left"/>
    </xf>
    <xf numFmtId="0" fontId="2" fillId="19" borderId="1" xfId="0" applyFont="1" applyFill="1" applyBorder="1"/>
    <xf numFmtId="0" fontId="2" fillId="19" borderId="9" xfId="0" applyFont="1" applyFill="1" applyBorder="1"/>
    <xf numFmtId="9" fontId="2" fillId="19" borderId="41" xfId="0" applyNumberFormat="1" applyFont="1" applyFill="1" applyBorder="1"/>
    <xf numFmtId="3" fontId="2" fillId="19" borderId="3" xfId="0" applyNumberFormat="1" applyFont="1" applyFill="1" applyBorder="1"/>
    <xf numFmtId="3" fontId="2" fillId="19" borderId="1" xfId="0" applyNumberFormat="1" applyFont="1" applyFill="1" applyBorder="1"/>
    <xf numFmtId="4" fontId="54" fillId="3" borderId="10" xfId="0" applyNumberFormat="1" applyFont="1" applyFill="1" applyBorder="1" applyAlignment="1">
      <alignment horizontal="right"/>
    </xf>
    <xf numFmtId="0" fontId="1" fillId="0" borderId="0" xfId="0" applyFont="1"/>
    <xf numFmtId="3" fontId="2" fillId="0" borderId="35" xfId="0" applyNumberFormat="1" applyFont="1" applyBorder="1"/>
    <xf numFmtId="3" fontId="2" fillId="0" borderId="0" xfId="0" applyNumberFormat="1" applyFont="1"/>
    <xf numFmtId="4" fontId="4" fillId="3" borderId="1" xfId="0" applyNumberFormat="1" applyFont="1" applyFill="1" applyBorder="1" applyAlignment="1">
      <alignment horizontal="right"/>
    </xf>
    <xf numFmtId="0" fontId="1" fillId="0" borderId="0" xfId="0" applyFont="1" applyAlignment="1">
      <alignment vertical="top"/>
    </xf>
    <xf numFmtId="3" fontId="2" fillId="19" borderId="3" xfId="0" applyNumberFormat="1" applyFont="1" applyFill="1" applyBorder="1" applyAlignment="1">
      <alignment vertical="top" wrapText="1"/>
    </xf>
    <xf numFmtId="3" fontId="2" fillId="19" borderId="1" xfId="0" applyNumberFormat="1" applyFont="1" applyFill="1" applyBorder="1" applyAlignment="1">
      <alignment vertical="top" wrapText="1"/>
    </xf>
    <xf numFmtId="4" fontId="4" fillId="0" borderId="0" xfId="0" applyNumberFormat="1" applyFont="1" applyAlignment="1">
      <alignment vertical="top"/>
    </xf>
    <xf numFmtId="0" fontId="2" fillId="0" borderId="36" xfId="0" applyFont="1" applyBorder="1"/>
    <xf numFmtId="3" fontId="2" fillId="0" borderId="35" xfId="0" applyNumberFormat="1" applyFont="1" applyBorder="1" applyAlignment="1">
      <alignment vertical="top"/>
    </xf>
    <xf numFmtId="3" fontId="2" fillId="0" borderId="0" xfId="0" applyNumberFormat="1" applyFont="1" applyAlignment="1">
      <alignment vertical="top"/>
    </xf>
    <xf numFmtId="0" fontId="54" fillId="0" borderId="0" xfId="0" applyFont="1" applyAlignment="1">
      <alignment vertical="top"/>
    </xf>
    <xf numFmtId="0" fontId="2" fillId="19" borderId="1" xfId="0" applyFont="1" applyFill="1" applyBorder="1" applyAlignment="1">
      <alignment vertical="top"/>
    </xf>
    <xf numFmtId="4" fontId="2" fillId="19" borderId="41" xfId="0" applyNumberFormat="1" applyFont="1" applyFill="1" applyBorder="1"/>
    <xf numFmtId="3" fontId="2" fillId="19" borderId="3" xfId="0" applyNumberFormat="1" applyFont="1" applyFill="1" applyBorder="1" applyAlignment="1">
      <alignment vertical="top"/>
    </xf>
    <xf numFmtId="3" fontId="2" fillId="19" borderId="1" xfId="0" applyNumberFormat="1" applyFont="1" applyFill="1" applyBorder="1" applyAlignment="1">
      <alignment vertical="top"/>
    </xf>
    <xf numFmtId="4" fontId="4" fillId="3" borderId="10" xfId="0" applyNumberFormat="1" applyFont="1" applyFill="1" applyBorder="1" applyAlignment="1">
      <alignment horizontal="right"/>
    </xf>
    <xf numFmtId="4" fontId="4" fillId="0" borderId="0" xfId="0" applyNumberFormat="1" applyFont="1" applyAlignment="1">
      <alignment horizontal="right" vertical="top"/>
    </xf>
    <xf numFmtId="0" fontId="54" fillId="0" borderId="0" xfId="0" applyFont="1" applyAlignment="1">
      <alignment horizontal="right" vertical="top"/>
    </xf>
    <xf numFmtId="0" fontId="1" fillId="4" borderId="1" xfId="0" applyFont="1" applyFill="1" applyBorder="1" applyAlignment="1">
      <alignment vertical="top" wrapText="1"/>
    </xf>
    <xf numFmtId="0" fontId="1" fillId="4" borderId="31" xfId="0" applyFont="1" applyFill="1" applyBorder="1" applyAlignment="1">
      <alignment vertical="top" wrapText="1"/>
    </xf>
    <xf numFmtId="0" fontId="2" fillId="4" borderId="32" xfId="0" applyFont="1" applyFill="1" applyBorder="1" applyAlignment="1">
      <alignment vertical="top" wrapText="1"/>
    </xf>
    <xf numFmtId="0" fontId="2" fillId="4" borderId="30" xfId="0" applyFont="1" applyFill="1" applyBorder="1" applyAlignment="1">
      <alignment vertical="top" wrapText="1"/>
    </xf>
    <xf numFmtId="0" fontId="1" fillId="4" borderId="1" xfId="0" applyFont="1" applyFill="1" applyBorder="1" applyAlignment="1">
      <alignment horizontal="right" vertical="top" wrapText="1"/>
    </xf>
    <xf numFmtId="0" fontId="2" fillId="0" borderId="9" xfId="0" applyFont="1" applyBorder="1" applyAlignment="1">
      <alignment horizontal="left" vertical="top" wrapText="1"/>
    </xf>
    <xf numFmtId="0" fontId="2" fillId="0" borderId="31" xfId="0" applyFont="1" applyBorder="1" applyAlignment="1">
      <alignment horizontal="left" vertical="top" wrapText="1"/>
    </xf>
    <xf numFmtId="0" fontId="2" fillId="0" borderId="32" xfId="0" applyFont="1" applyBorder="1" applyAlignment="1">
      <alignment horizontal="left" vertical="top" wrapText="1"/>
    </xf>
    <xf numFmtId="0" fontId="2" fillId="0" borderId="30" xfId="0" applyFont="1" applyBorder="1" applyAlignment="1">
      <alignment horizontal="left" vertical="top" wrapText="1"/>
    </xf>
    <xf numFmtId="0" fontId="2" fillId="19" borderId="9" xfId="0" applyFont="1" applyFill="1" applyBorder="1" applyAlignment="1">
      <alignment horizontal="right" vertical="top" wrapText="1"/>
    </xf>
    <xf numFmtId="0" fontId="2" fillId="0" borderId="28" xfId="0" applyFont="1" applyBorder="1" applyAlignment="1">
      <alignment horizontal="left" vertical="top" wrapText="1"/>
    </xf>
    <xf numFmtId="0" fontId="1" fillId="0" borderId="0" xfId="0" applyFont="1" applyAlignment="1">
      <alignment horizontal="right"/>
    </xf>
    <xf numFmtId="0" fontId="1" fillId="3" borderId="33" xfId="0" applyFont="1" applyFill="1" applyBorder="1" applyAlignment="1">
      <alignment horizontal="right" vertical="top" wrapText="1"/>
    </xf>
    <xf numFmtId="0" fontId="1" fillId="3" borderId="9" xfId="0" applyFont="1" applyFill="1" applyBorder="1" applyAlignment="1">
      <alignment horizontal="right" vertical="top" wrapText="1"/>
    </xf>
    <xf numFmtId="0" fontId="54" fillId="0" borderId="0" xfId="0" applyFont="1" applyAlignment="1">
      <alignment vertical="top" wrapText="1"/>
    </xf>
    <xf numFmtId="0" fontId="2" fillId="0" borderId="0" xfId="0" applyFont="1" applyAlignment="1">
      <alignment horizontal="left" vertical="top" wrapText="1"/>
    </xf>
    <xf numFmtId="0" fontId="54" fillId="0" borderId="0" xfId="0" applyFont="1" applyAlignment="1">
      <alignment horizontal="left" vertical="top" wrapText="1"/>
    </xf>
    <xf numFmtId="0" fontId="2" fillId="0" borderId="0" xfId="0" applyFont="1" applyAlignment="1">
      <alignment wrapText="1"/>
    </xf>
    <xf numFmtId="0" fontId="49" fillId="0" borderId="0" xfId="1" applyFont="1" applyFill="1"/>
    <xf numFmtId="0" fontId="1" fillId="0" borderId="0" xfId="0" applyFont="1" applyAlignment="1">
      <alignment horizontal="center" wrapText="1"/>
    </xf>
    <xf numFmtId="0" fontId="1" fillId="0" borderId="35" xfId="0" applyFont="1" applyBorder="1" applyAlignment="1">
      <alignment horizontal="center" wrapText="1"/>
    </xf>
    <xf numFmtId="0" fontId="2" fillId="0" borderId="40" xfId="0" applyFont="1" applyBorder="1" applyAlignment="1">
      <alignment horizontal="right"/>
    </xf>
    <xf numFmtId="0" fontId="54" fillId="0" borderId="0" xfId="0" applyFont="1" applyAlignment="1">
      <alignment horizontal="right"/>
    </xf>
    <xf numFmtId="0" fontId="52" fillId="17" borderId="0" xfId="0" applyFont="1" applyFill="1" applyAlignment="1">
      <alignment vertical="center"/>
    </xf>
    <xf numFmtId="0" fontId="52" fillId="17" borderId="0" xfId="0" applyFont="1" applyFill="1" applyAlignment="1">
      <alignment wrapText="1"/>
    </xf>
    <xf numFmtId="0" fontId="56" fillId="0" borderId="0" xfId="0" applyFont="1"/>
    <xf numFmtId="9" fontId="2" fillId="19" borderId="30" xfId="0" applyNumberFormat="1" applyFont="1" applyFill="1" applyBorder="1"/>
    <xf numFmtId="9" fontId="2" fillId="19" borderId="33" xfId="0" applyNumberFormat="1" applyFont="1" applyFill="1" applyBorder="1"/>
    <xf numFmtId="4" fontId="2" fillId="3" borderId="10" xfId="0" applyNumberFormat="1" applyFont="1" applyFill="1" applyBorder="1"/>
    <xf numFmtId="3" fontId="2" fillId="19" borderId="10" xfId="0" applyNumberFormat="1" applyFont="1" applyFill="1" applyBorder="1"/>
    <xf numFmtId="4" fontId="1" fillId="0" borderId="0" xfId="0" applyNumberFormat="1" applyFont="1" applyAlignment="1">
      <alignment vertical="top"/>
    </xf>
    <xf numFmtId="0" fontId="1" fillId="0" borderId="0" xfId="0" applyFont="1" applyAlignment="1">
      <alignment horizontal="left" vertical="top"/>
    </xf>
    <xf numFmtId="4" fontId="2" fillId="19" borderId="30" xfId="0" applyNumberFormat="1" applyFont="1" applyFill="1" applyBorder="1"/>
    <xf numFmtId="4" fontId="2" fillId="19" borderId="33" xfId="0" applyNumberFormat="1" applyFont="1" applyFill="1" applyBorder="1"/>
    <xf numFmtId="3" fontId="2" fillId="19" borderId="10" xfId="0" applyNumberFormat="1" applyFont="1" applyFill="1" applyBorder="1" applyAlignment="1">
      <alignment vertical="top"/>
    </xf>
    <xf numFmtId="0" fontId="1" fillId="0" borderId="0" xfId="0" applyFont="1" applyAlignment="1">
      <alignment horizontal="right" vertical="top"/>
    </xf>
    <xf numFmtId="3" fontId="2" fillId="19" borderId="9" xfId="0" applyNumberFormat="1" applyFont="1" applyFill="1" applyBorder="1" applyAlignment="1">
      <alignment vertical="top" wrapText="1"/>
    </xf>
    <xf numFmtId="0" fontId="31" fillId="0" borderId="0" xfId="0" applyFont="1" applyAlignment="1">
      <alignment vertical="top"/>
    </xf>
    <xf numFmtId="0" fontId="2" fillId="0" borderId="0" xfId="0" applyFont="1" applyAlignment="1">
      <alignment horizontal="left" vertical="top"/>
    </xf>
    <xf numFmtId="0" fontId="59" fillId="0" borderId="0" xfId="0" applyFont="1"/>
    <xf numFmtId="0" fontId="61" fillId="0" borderId="0" xfId="0" applyFont="1" applyAlignment="1">
      <alignment vertical="top"/>
    </xf>
    <xf numFmtId="0" fontId="2" fillId="0" borderId="0" xfId="0" applyFont="1" applyAlignment="1">
      <alignment horizontal="left" vertical="center" wrapText="1"/>
    </xf>
    <xf numFmtId="0" fontId="2" fillId="0" borderId="0" xfId="0" applyFont="1" applyAlignment="1">
      <alignment vertical="center" wrapText="1"/>
    </xf>
    <xf numFmtId="0" fontId="62" fillId="0" borderId="0" xfId="0" applyFont="1" applyAlignment="1">
      <alignment horizontal="center"/>
    </xf>
    <xf numFmtId="0" fontId="62" fillId="0" borderId="0" xfId="0" applyFont="1"/>
    <xf numFmtId="0" fontId="4" fillId="0" borderId="36" xfId="0" applyFont="1" applyBorder="1" applyAlignment="1">
      <alignment horizontal="center"/>
    </xf>
    <xf numFmtId="0" fontId="4" fillId="0" borderId="0" xfId="0" applyFont="1" applyAlignment="1">
      <alignment horizontal="center" wrapText="1"/>
    </xf>
    <xf numFmtId="0" fontId="4" fillId="0" borderId="0" xfId="0" applyFont="1" applyAlignment="1">
      <alignment horizontal="right"/>
    </xf>
    <xf numFmtId="0" fontId="1" fillId="0" borderId="35" xfId="0" applyFont="1" applyBorder="1" applyAlignment="1">
      <alignment horizontal="right"/>
    </xf>
    <xf numFmtId="0" fontId="4" fillId="0" borderId="36" xfId="0" applyFont="1" applyBorder="1" applyAlignment="1">
      <alignment horizontal="right"/>
    </xf>
    <xf numFmtId="0" fontId="54" fillId="0" borderId="36" xfId="0" applyFont="1" applyBorder="1"/>
    <xf numFmtId="3" fontId="4" fillId="13" borderId="9" xfId="0" applyNumberFormat="1" applyFont="1" applyFill="1" applyBorder="1" applyAlignment="1">
      <alignment horizontal="right"/>
    </xf>
    <xf numFmtId="3" fontId="2" fillId="19" borderId="3" xfId="0" applyNumberFormat="1" applyFont="1" applyFill="1" applyBorder="1" applyAlignment="1">
      <alignment horizontal="right"/>
    </xf>
    <xf numFmtId="3" fontId="2" fillId="13" borderId="9" xfId="0" applyNumberFormat="1" applyFont="1" applyFill="1" applyBorder="1" applyAlignment="1">
      <alignment horizontal="right"/>
    </xf>
    <xf numFmtId="3" fontId="2" fillId="19" borderId="1" xfId="0" applyNumberFormat="1" applyFont="1" applyFill="1" applyBorder="1" applyAlignment="1">
      <alignment horizontal="right"/>
    </xf>
    <xf numFmtId="3" fontId="2" fillId="13" borderId="1" xfId="0" applyNumberFormat="1" applyFont="1" applyFill="1" applyBorder="1" applyAlignment="1">
      <alignment horizontal="right"/>
    </xf>
    <xf numFmtId="3" fontId="4" fillId="13" borderId="2" xfId="0" applyNumberFormat="1" applyFont="1" applyFill="1" applyBorder="1" applyAlignment="1">
      <alignment horizontal="right"/>
    </xf>
    <xf numFmtId="165" fontId="2" fillId="13" borderId="9" xfId="0" applyNumberFormat="1" applyFont="1" applyFill="1" applyBorder="1" applyAlignment="1">
      <alignment horizontal="right"/>
    </xf>
    <xf numFmtId="165" fontId="4" fillId="13" borderId="1" xfId="0" applyNumberFormat="1" applyFont="1" applyFill="1" applyBorder="1" applyAlignment="1">
      <alignment horizontal="right"/>
    </xf>
    <xf numFmtId="3" fontId="4" fillId="0" borderId="0" xfId="0" applyNumberFormat="1" applyFont="1" applyAlignment="1">
      <alignment horizontal="right" vertical="top"/>
    </xf>
    <xf numFmtId="3" fontId="2" fillId="19" borderId="3" xfId="0" applyNumberFormat="1" applyFont="1" applyFill="1" applyBorder="1" applyAlignment="1">
      <alignment horizontal="right" vertical="top" wrapText="1"/>
    </xf>
    <xf numFmtId="3" fontId="2" fillId="19" borderId="1" xfId="0" applyNumberFormat="1" applyFont="1" applyFill="1" applyBorder="1" applyAlignment="1">
      <alignment horizontal="right" vertical="top" wrapText="1"/>
    </xf>
    <xf numFmtId="3" fontId="2" fillId="0" borderId="0" xfId="0" applyNumberFormat="1" applyFont="1" applyAlignment="1">
      <alignment horizontal="right" vertical="top"/>
    </xf>
    <xf numFmtId="3" fontId="4" fillId="0" borderId="36" xfId="0" applyNumberFormat="1" applyFont="1" applyBorder="1" applyAlignment="1">
      <alignment horizontal="right" vertical="top"/>
    </xf>
    <xf numFmtId="0" fontId="2" fillId="0" borderId="28" xfId="0" applyFont="1" applyBorder="1" applyAlignment="1">
      <alignment horizontal="left"/>
    </xf>
    <xf numFmtId="0" fontId="2" fillId="0" borderId="28" xfId="0" applyFont="1" applyBorder="1" applyAlignment="1">
      <alignment horizontal="center"/>
    </xf>
    <xf numFmtId="3" fontId="2" fillId="0" borderId="35" xfId="0" applyNumberFormat="1" applyFont="1" applyBorder="1" applyAlignment="1">
      <alignment horizontal="right" vertical="top"/>
    </xf>
    <xf numFmtId="3" fontId="2" fillId="19" borderId="3" xfId="0" applyNumberFormat="1" applyFont="1" applyFill="1" applyBorder="1" applyAlignment="1">
      <alignment horizontal="right" vertical="top"/>
    </xf>
    <xf numFmtId="3" fontId="2" fillId="19" borderId="1" xfId="0" applyNumberFormat="1" applyFont="1" applyFill="1" applyBorder="1" applyAlignment="1">
      <alignment horizontal="right" vertical="top"/>
    </xf>
    <xf numFmtId="3" fontId="2" fillId="19" borderId="9" xfId="0" applyNumberFormat="1" applyFont="1" applyFill="1" applyBorder="1" applyAlignment="1">
      <alignment horizontal="left"/>
    </xf>
    <xf numFmtId="3" fontId="54" fillId="0" borderId="0" xfId="0" applyNumberFormat="1" applyFont="1" applyAlignment="1">
      <alignment horizontal="right" vertical="top"/>
    </xf>
    <xf numFmtId="0" fontId="1" fillId="12" borderId="0" xfId="0" applyFont="1" applyFill="1" applyAlignment="1">
      <alignment horizontal="center"/>
    </xf>
    <xf numFmtId="0" fontId="1" fillId="12" borderId="0" xfId="0" applyFont="1" applyFill="1" applyAlignment="1">
      <alignment horizontal="center" wrapText="1"/>
    </xf>
    <xf numFmtId="0" fontId="64" fillId="0" borderId="0" xfId="0" applyFont="1"/>
    <xf numFmtId="0" fontId="58" fillId="0" borderId="0" xfId="0" applyFont="1"/>
    <xf numFmtId="166" fontId="58" fillId="0" borderId="0" xfId="0" applyNumberFormat="1" applyFont="1"/>
    <xf numFmtId="0" fontId="65" fillId="0" borderId="0" xfId="0" applyFont="1"/>
    <xf numFmtId="0" fontId="2" fillId="0" borderId="0" xfId="0" applyFont="1" applyAlignment="1">
      <alignment horizontal="left"/>
    </xf>
    <xf numFmtId="3" fontId="58" fillId="0" borderId="0" xfId="0" applyNumberFormat="1" applyFont="1"/>
    <xf numFmtId="0" fontId="2" fillId="0" borderId="0" xfId="1" applyFont="1"/>
    <xf numFmtId="0" fontId="2" fillId="0" borderId="0" xfId="0" applyFont="1" applyAlignment="1">
      <alignment horizontal="left" vertical="center"/>
    </xf>
    <xf numFmtId="0" fontId="49" fillId="0" borderId="0" xfId="1" applyFont="1" applyAlignment="1">
      <alignment vertical="top"/>
    </xf>
    <xf numFmtId="3" fontId="4" fillId="0" borderId="0" xfId="0" applyNumberFormat="1" applyFont="1" applyAlignment="1">
      <alignment vertical="top"/>
    </xf>
    <xf numFmtId="0" fontId="1" fillId="12" borderId="1" xfId="0" applyFont="1" applyFill="1" applyBorder="1" applyAlignment="1">
      <alignment horizontal="center"/>
    </xf>
    <xf numFmtId="0" fontId="1" fillId="4" borderId="31" xfId="0" applyFont="1" applyFill="1" applyBorder="1" applyAlignment="1">
      <alignment horizontal="left" vertical="top" wrapText="1"/>
    </xf>
    <xf numFmtId="0" fontId="1" fillId="4" borderId="1" xfId="0" applyFont="1" applyFill="1" applyBorder="1" applyAlignment="1">
      <alignment horizontal="left" vertical="top" wrapText="1"/>
    </xf>
    <xf numFmtId="0" fontId="1" fillId="12" borderId="1" xfId="0" applyFont="1" applyFill="1" applyBorder="1" applyAlignment="1">
      <alignment horizontal="left"/>
    </xf>
    <xf numFmtId="0" fontId="1" fillId="0" borderId="0" xfId="0" applyFont="1" applyAlignment="1">
      <alignment horizontal="left" vertical="top" wrapText="1"/>
    </xf>
    <xf numFmtId="4" fontId="31" fillId="0" borderId="0" xfId="0" applyNumberFormat="1" applyFont="1"/>
    <xf numFmtId="0" fontId="52" fillId="17" borderId="34" xfId="0" applyFont="1" applyFill="1" applyBorder="1"/>
    <xf numFmtId="0" fontId="53" fillId="0" borderId="0" xfId="0" applyFont="1" applyAlignment="1">
      <alignment vertical="top"/>
    </xf>
    <xf numFmtId="3" fontId="2" fillId="19" borderId="11" xfId="0" applyNumberFormat="1" applyFont="1" applyFill="1" applyBorder="1" applyAlignment="1">
      <alignment vertical="top" wrapText="1"/>
    </xf>
    <xf numFmtId="0" fontId="1" fillId="4" borderId="1" xfId="0" applyFont="1" applyFill="1" applyBorder="1" applyAlignment="1">
      <alignment horizontal="center" vertical="top" wrapText="1"/>
    </xf>
    <xf numFmtId="0" fontId="1" fillId="4" borderId="32" xfId="0" applyFont="1" applyFill="1" applyBorder="1" applyAlignment="1">
      <alignment horizontal="center" vertical="center" wrapText="1"/>
    </xf>
    <xf numFmtId="0" fontId="1" fillId="4" borderId="30" xfId="0" applyFont="1" applyFill="1" applyBorder="1" applyAlignment="1">
      <alignment horizontal="center" vertical="center" wrapText="1"/>
    </xf>
    <xf numFmtId="4" fontId="2" fillId="3" borderId="10" xfId="0" applyNumberFormat="1" applyFont="1" applyFill="1" applyBorder="1" applyAlignment="1">
      <alignment horizontal="right"/>
    </xf>
    <xf numFmtId="0" fontId="31" fillId="15" borderId="0" xfId="0" applyFont="1" applyFill="1" applyAlignment="1">
      <alignment horizontal="right"/>
    </xf>
    <xf numFmtId="0" fontId="31" fillId="15" borderId="0" xfId="0" applyFont="1" applyFill="1" applyAlignment="1">
      <alignment horizontal="right" vertical="top"/>
    </xf>
    <xf numFmtId="3" fontId="49" fillId="19" borderId="1" xfId="1" applyNumberFormat="1" applyFont="1" applyFill="1" applyBorder="1" applyAlignment="1">
      <alignment vertical="top" wrapText="1"/>
    </xf>
    <xf numFmtId="4" fontId="1" fillId="0" borderId="0" xfId="0" applyNumberFormat="1" applyFont="1" applyAlignment="1">
      <alignment horizontal="right" vertical="top"/>
    </xf>
    <xf numFmtId="0" fontId="2" fillId="0" borderId="0" xfId="0" applyFont="1" applyAlignment="1">
      <alignment horizontal="right" vertical="top"/>
    </xf>
    <xf numFmtId="0" fontId="53" fillId="15" borderId="0" xfId="0" applyFont="1" applyFill="1"/>
    <xf numFmtId="0" fontId="2" fillId="0" borderId="0" xfId="0" applyFont="1" applyAlignment="1">
      <alignment horizontal="left" wrapText="1"/>
    </xf>
    <xf numFmtId="0" fontId="2" fillId="0" borderId="0" xfId="0" applyFont="1" applyAlignment="1">
      <alignment vertical="center"/>
    </xf>
    <xf numFmtId="0" fontId="4" fillId="0" borderId="0" xfId="0" applyFont="1" applyAlignment="1">
      <alignment horizontal="center" vertical="top" wrapText="1"/>
    </xf>
    <xf numFmtId="0" fontId="1" fillId="0" borderId="0" xfId="0" applyFont="1" applyAlignment="1">
      <alignment wrapText="1"/>
    </xf>
    <xf numFmtId="0" fontId="2" fillId="6" borderId="1" xfId="0" applyFont="1" applyFill="1" applyBorder="1" applyAlignment="1">
      <alignment horizontal="left"/>
    </xf>
    <xf numFmtId="3" fontId="2" fillId="6" borderId="1" xfId="0" applyNumberFormat="1" applyFont="1" applyFill="1" applyBorder="1"/>
    <xf numFmtId="3" fontId="2" fillId="6" borderId="1" xfId="0" applyNumberFormat="1" applyFont="1" applyFill="1" applyBorder="1" applyAlignment="1">
      <alignment vertical="top" wrapText="1"/>
    </xf>
    <xf numFmtId="9" fontId="54" fillId="3" borderId="10" xfId="0" applyNumberFormat="1" applyFont="1" applyFill="1" applyBorder="1" applyAlignment="1">
      <alignment horizontal="right"/>
    </xf>
    <xf numFmtId="9" fontId="4" fillId="3" borderId="10" xfId="0" applyNumberFormat="1" applyFont="1" applyFill="1" applyBorder="1" applyAlignment="1">
      <alignment horizontal="right"/>
    </xf>
    <xf numFmtId="3" fontId="2" fillId="6" borderId="1" xfId="0" applyNumberFormat="1" applyFont="1" applyFill="1" applyBorder="1" applyAlignment="1">
      <alignment vertical="top"/>
    </xf>
    <xf numFmtId="0" fontId="2" fillId="6" borderId="9" xfId="0" applyFont="1" applyFill="1" applyBorder="1" applyAlignment="1">
      <alignment horizontal="right" vertical="top" wrapText="1"/>
    </xf>
    <xf numFmtId="0" fontId="2" fillId="2" borderId="0" xfId="0" applyFont="1" applyFill="1"/>
    <xf numFmtId="0" fontId="49" fillId="2" borderId="0" xfId="1" applyFont="1" applyFill="1" applyAlignment="1"/>
    <xf numFmtId="0" fontId="52" fillId="17" borderId="0" xfId="0" applyFont="1" applyFill="1"/>
    <xf numFmtId="0" fontId="54" fillId="19" borderId="1" xfId="0" applyFont="1" applyFill="1" applyBorder="1" applyAlignment="1">
      <alignment vertical="top" wrapText="1"/>
    </xf>
    <xf numFmtId="0" fontId="2" fillId="19" borderId="1" xfId="0" applyFont="1" applyFill="1" applyBorder="1" applyAlignment="1">
      <alignment vertical="top" wrapText="1"/>
    </xf>
    <xf numFmtId="0" fontId="2" fillId="0" borderId="28" xfId="0" applyFont="1" applyBorder="1"/>
    <xf numFmtId="0" fontId="1" fillId="4" borderId="1" xfId="0" applyFont="1" applyFill="1" applyBorder="1" applyAlignment="1">
      <alignment horizontal="right" wrapText="1"/>
    </xf>
    <xf numFmtId="0" fontId="1" fillId="4" borderId="1" xfId="0" applyFont="1" applyFill="1" applyBorder="1" applyAlignment="1">
      <alignment horizontal="center" wrapText="1"/>
    </xf>
    <xf numFmtId="0" fontId="1" fillId="6" borderId="9" xfId="0" applyFont="1" applyFill="1" applyBorder="1" applyAlignment="1">
      <alignment horizontal="right" vertical="top" wrapText="1"/>
    </xf>
    <xf numFmtId="0" fontId="2" fillId="6" borderId="0" xfId="0" applyFont="1" applyFill="1" applyAlignment="1">
      <alignment vertical="top" wrapText="1"/>
    </xf>
    <xf numFmtId="0" fontId="4" fillId="0" borderId="0" xfId="0" applyFont="1" applyAlignment="1">
      <alignment horizontal="right" vertical="top"/>
    </xf>
    <xf numFmtId="0" fontId="49" fillId="0" borderId="0" xfId="1" applyFont="1" applyBorder="1" applyAlignment="1">
      <alignment horizontal="center" wrapText="1"/>
    </xf>
    <xf numFmtId="0" fontId="1" fillId="12" borderId="1" xfId="0" applyFont="1" applyFill="1" applyBorder="1" applyAlignment="1">
      <alignment horizontal="right" wrapText="1"/>
    </xf>
    <xf numFmtId="0" fontId="4" fillId="0" borderId="0" xfId="0" applyFont="1" applyAlignment="1">
      <alignment horizontal="left" vertical="top" wrapText="1"/>
    </xf>
    <xf numFmtId="0" fontId="51" fillId="17" borderId="0" xfId="0" applyFont="1" applyFill="1"/>
    <xf numFmtId="0" fontId="4" fillId="0" borderId="0" xfId="0" applyFont="1" applyAlignment="1">
      <alignment wrapText="1"/>
    </xf>
    <xf numFmtId="164" fontId="4" fillId="3" borderId="10" xfId="0" applyNumberFormat="1" applyFont="1" applyFill="1" applyBorder="1" applyAlignment="1">
      <alignment horizontal="right"/>
    </xf>
    <xf numFmtId="4" fontId="4" fillId="0" borderId="0" xfId="0" applyNumberFormat="1" applyFont="1"/>
    <xf numFmtId="0" fontId="1" fillId="12" borderId="1" xfId="0" applyFont="1" applyFill="1" applyBorder="1" applyAlignment="1">
      <alignment horizontal="center" wrapText="1"/>
    </xf>
    <xf numFmtId="0" fontId="1" fillId="19" borderId="0" xfId="0" applyFont="1" applyFill="1" applyAlignment="1">
      <alignment vertical="top"/>
    </xf>
    <xf numFmtId="3" fontId="2" fillId="19" borderId="0" xfId="0" applyNumberFormat="1" applyFont="1" applyFill="1" applyAlignment="1">
      <alignment vertical="top" wrapText="1"/>
    </xf>
    <xf numFmtId="4" fontId="2" fillId="19" borderId="1" xfId="0" applyNumberFormat="1" applyFont="1" applyFill="1" applyBorder="1"/>
    <xf numFmtId="0" fontId="2" fillId="19" borderId="10" xfId="0" applyFont="1" applyFill="1" applyBorder="1"/>
    <xf numFmtId="4" fontId="52" fillId="19" borderId="9" xfId="0" applyNumberFormat="1" applyFont="1" applyFill="1" applyBorder="1"/>
    <xf numFmtId="0" fontId="31" fillId="19" borderId="10" xfId="0" applyFont="1" applyFill="1" applyBorder="1"/>
    <xf numFmtId="3" fontId="54" fillId="3" borderId="1" xfId="0" applyNumberFormat="1" applyFont="1" applyFill="1" applyBorder="1" applyAlignment="1">
      <alignment horizontal="right"/>
    </xf>
    <xf numFmtId="3" fontId="2" fillId="3" borderId="1" xfId="0" applyNumberFormat="1" applyFont="1" applyFill="1" applyBorder="1" applyAlignment="1">
      <alignment horizontal="right"/>
    </xf>
    <xf numFmtId="3" fontId="4" fillId="3" borderId="1" xfId="0" applyNumberFormat="1" applyFont="1" applyFill="1" applyBorder="1" applyAlignment="1">
      <alignment horizontal="right"/>
    </xf>
    <xf numFmtId="0" fontId="1" fillId="0" borderId="28" xfId="0" applyFont="1" applyBorder="1" applyAlignment="1">
      <alignment horizontal="center" wrapText="1"/>
    </xf>
    <xf numFmtId="0" fontId="2" fillId="0" borderId="0" xfId="0" applyFont="1" applyAlignment="1">
      <alignment horizontal="center" wrapText="1"/>
    </xf>
    <xf numFmtId="0" fontId="1" fillId="4" borderId="10" xfId="0" applyFont="1" applyFill="1" applyBorder="1" applyAlignment="1">
      <alignment vertical="top" wrapText="1"/>
    </xf>
    <xf numFmtId="0" fontId="1" fillId="19" borderId="9" xfId="0" applyFont="1" applyFill="1" applyBorder="1" applyAlignment="1">
      <alignment vertical="top" wrapText="1"/>
    </xf>
    <xf numFmtId="0" fontId="67" fillId="0" borderId="0" xfId="0" applyFont="1"/>
    <xf numFmtId="3" fontId="54" fillId="19" borderId="1" xfId="0" applyNumberFormat="1" applyFont="1" applyFill="1" applyBorder="1"/>
    <xf numFmtId="3" fontId="4" fillId="14" borderId="1" xfId="0" applyNumberFormat="1" applyFont="1" applyFill="1" applyBorder="1"/>
    <xf numFmtId="3" fontId="54" fillId="0" borderId="0" xfId="0" applyNumberFormat="1" applyFont="1" applyAlignment="1">
      <alignment vertical="top"/>
    </xf>
    <xf numFmtId="0" fontId="13" fillId="0" borderId="0" xfId="1" applyFont="1" applyAlignment="1">
      <alignment vertical="center"/>
    </xf>
    <xf numFmtId="0" fontId="6" fillId="0" borderId="0" xfId="0" applyFont="1" applyAlignment="1">
      <alignment vertical="center" wrapText="1"/>
    </xf>
    <xf numFmtId="0" fontId="32" fillId="0" borderId="0" xfId="0" applyFont="1" applyAlignment="1">
      <alignment vertical="center"/>
    </xf>
    <xf numFmtId="0" fontId="6" fillId="0" borderId="0" xfId="0" applyFont="1" applyAlignment="1">
      <alignment vertical="center"/>
    </xf>
    <xf numFmtId="0" fontId="68" fillId="0" borderId="0" xfId="0" applyFont="1" applyAlignment="1">
      <alignment vertical="center"/>
    </xf>
    <xf numFmtId="0" fontId="69" fillId="0" borderId="0" xfId="0" applyFont="1" applyAlignment="1">
      <alignment vertical="center"/>
    </xf>
    <xf numFmtId="0" fontId="9" fillId="0" borderId="28" xfId="0" applyFont="1" applyBorder="1" applyAlignment="1">
      <alignment vertical="top" wrapText="1"/>
    </xf>
    <xf numFmtId="0" fontId="70" fillId="0" borderId="21" xfId="0" applyFont="1" applyBorder="1" applyAlignment="1">
      <alignment horizontal="left" vertical="center"/>
    </xf>
    <xf numFmtId="0" fontId="70" fillId="0" borderId="26" xfId="0" applyFont="1" applyBorder="1" applyAlignment="1">
      <alignment horizontal="left" vertical="center"/>
    </xf>
    <xf numFmtId="0" fontId="2" fillId="19" borderId="9" xfId="0" applyFont="1" applyFill="1" applyBorder="1" applyAlignment="1">
      <alignment horizontal="left"/>
    </xf>
    <xf numFmtId="0" fontId="2" fillId="19" borderId="10" xfId="0" applyFont="1" applyFill="1" applyBorder="1" applyAlignment="1">
      <alignment horizontal="left"/>
    </xf>
    <xf numFmtId="0" fontId="52" fillId="17" borderId="38" xfId="0" applyFont="1" applyFill="1" applyBorder="1" applyAlignment="1">
      <alignment horizontal="center"/>
    </xf>
    <xf numFmtId="0" fontId="52" fillId="17" borderId="29" xfId="0" applyFont="1" applyFill="1" applyBorder="1" applyAlignment="1">
      <alignment horizontal="center"/>
    </xf>
    <xf numFmtId="0" fontId="1" fillId="0" borderId="34" xfId="0" applyFont="1" applyBorder="1" applyAlignment="1">
      <alignment horizontal="center"/>
    </xf>
    <xf numFmtId="0" fontId="1" fillId="0" borderId="0" xfId="0" applyFont="1" applyAlignment="1">
      <alignment horizontal="center"/>
    </xf>
    <xf numFmtId="0" fontId="29" fillId="15" borderId="0" xfId="0" applyFont="1" applyFill="1" applyAlignment="1">
      <alignment horizontal="left" vertical="center" wrapText="1"/>
    </xf>
    <xf numFmtId="0" fontId="2" fillId="19" borderId="0" xfId="0" applyFont="1" applyFill="1" applyAlignment="1">
      <alignment horizontal="left" vertical="top" wrapText="1"/>
    </xf>
    <xf numFmtId="0" fontId="31" fillId="15" borderId="0" xfId="0" applyFont="1" applyFill="1" applyAlignment="1">
      <alignment horizontal="right" vertical="top" wrapText="1"/>
    </xf>
    <xf numFmtId="0" fontId="31" fillId="15" borderId="36" xfId="0" applyFont="1" applyFill="1" applyBorder="1" applyAlignment="1">
      <alignment horizontal="right" vertical="top" wrapText="1"/>
    </xf>
    <xf numFmtId="0" fontId="1" fillId="19" borderId="9" xfId="0" applyFont="1" applyFill="1" applyBorder="1" applyAlignment="1">
      <alignment horizontal="center" vertical="top" wrapText="1"/>
    </xf>
    <xf numFmtId="0" fontId="1" fillId="19" borderId="33" xfId="0" applyFont="1" applyFill="1" applyBorder="1" applyAlignment="1">
      <alignment horizontal="center" vertical="top" wrapText="1"/>
    </xf>
    <xf numFmtId="0" fontId="2" fillId="0" borderId="0" xfId="0" applyFont="1" applyAlignment="1">
      <alignment horizontal="left" vertical="top" wrapText="1"/>
    </xf>
    <xf numFmtId="0" fontId="29" fillId="15" borderId="0" xfId="0" applyFont="1" applyFill="1" applyAlignment="1">
      <alignment horizontal="left" vertical="top" wrapText="1"/>
    </xf>
    <xf numFmtId="0" fontId="42" fillId="0" borderId="0" xfId="0" applyFont="1" applyAlignment="1">
      <alignment horizontal="left" vertical="center" wrapText="1"/>
    </xf>
    <xf numFmtId="0" fontId="49" fillId="0" borderId="0" xfId="1" applyFont="1" applyAlignment="1">
      <alignment horizontal="left" vertical="center" wrapText="1"/>
    </xf>
    <xf numFmtId="0" fontId="10" fillId="18" borderId="4" xfId="0" applyFont="1" applyFill="1" applyBorder="1" applyAlignment="1">
      <alignment horizontal="center" vertical="center" wrapText="1"/>
    </xf>
    <xf numFmtId="0" fontId="10" fillId="18" borderId="5" xfId="0" applyFont="1" applyFill="1" applyBorder="1" applyAlignment="1">
      <alignment horizontal="center" vertical="center" wrapText="1"/>
    </xf>
    <xf numFmtId="0" fontId="10" fillId="18" borderId="6" xfId="0" applyFont="1" applyFill="1" applyBorder="1" applyAlignment="1">
      <alignment horizontal="center" vertical="center" wrapText="1"/>
    </xf>
    <xf numFmtId="0" fontId="10" fillId="18" borderId="7" xfId="0" applyFont="1" applyFill="1" applyBorder="1" applyAlignment="1">
      <alignment horizontal="center" vertical="center" wrapText="1"/>
    </xf>
    <xf numFmtId="0" fontId="10" fillId="18" borderId="8" xfId="0" applyFont="1" applyFill="1" applyBorder="1" applyAlignment="1">
      <alignment horizontal="center" vertical="center" wrapText="1"/>
    </xf>
    <xf numFmtId="0" fontId="10" fillId="18" borderId="13" xfId="0" applyFont="1" applyFill="1" applyBorder="1" applyAlignment="1">
      <alignment horizontal="center" vertical="center" wrapText="1"/>
    </xf>
    <xf numFmtId="0" fontId="52" fillId="17" borderId="39" xfId="0" applyFont="1" applyFill="1" applyBorder="1" applyAlignment="1">
      <alignment horizontal="center"/>
    </xf>
    <xf numFmtId="0" fontId="1" fillId="0" borderId="40" xfId="0" applyFont="1" applyBorder="1" applyAlignment="1">
      <alignment horizontal="center"/>
    </xf>
    <xf numFmtId="0" fontId="49" fillId="0" borderId="0" xfId="1" applyFont="1" applyAlignment="1">
      <alignment horizontal="left" vertical="top" wrapText="1"/>
    </xf>
    <xf numFmtId="0" fontId="2" fillId="19" borderId="37" xfId="0" applyFont="1" applyFill="1" applyBorder="1" applyAlignment="1">
      <alignment horizontal="left" vertical="top" wrapText="1"/>
    </xf>
    <xf numFmtId="0" fontId="2" fillId="0" borderId="0" xfId="0" applyFont="1" applyAlignment="1">
      <alignment horizontal="left" wrapText="1"/>
    </xf>
    <xf numFmtId="0" fontId="2" fillId="0" borderId="0" xfId="0" applyFont="1" applyAlignment="1">
      <alignment horizontal="left" vertical="top"/>
    </xf>
    <xf numFmtId="0" fontId="9" fillId="0" borderId="0" xfId="0" applyFont="1" applyAlignment="1">
      <alignment horizontal="left" vertical="top" wrapText="1"/>
    </xf>
    <xf numFmtId="0" fontId="52" fillId="17" borderId="0" xfId="0" applyFont="1" applyFill="1" applyAlignment="1">
      <alignment horizontal="left" wrapText="1"/>
    </xf>
    <xf numFmtId="0" fontId="52" fillId="17" borderId="0" xfId="0" applyFont="1" applyFill="1" applyAlignment="1">
      <alignment horizontal="center"/>
    </xf>
    <xf numFmtId="0" fontId="52" fillId="17" borderId="42" xfId="0" applyFont="1" applyFill="1" applyBorder="1" applyAlignment="1">
      <alignment horizontal="left" wrapText="1"/>
    </xf>
    <xf numFmtId="0" fontId="52" fillId="17" borderId="0" xfId="0" applyFont="1" applyFill="1" applyAlignment="1">
      <alignment horizontal="center" vertical="center" wrapText="1"/>
    </xf>
    <xf numFmtId="0" fontId="52" fillId="17" borderId="42" xfId="0" applyFont="1" applyFill="1" applyBorder="1" applyAlignment="1">
      <alignment horizontal="center" vertical="center" wrapText="1"/>
    </xf>
    <xf numFmtId="3" fontId="2" fillId="19" borderId="9" xfId="0" applyNumberFormat="1" applyFont="1" applyFill="1" applyBorder="1" applyAlignment="1">
      <alignment horizontal="left" vertical="top"/>
    </xf>
    <xf numFmtId="3" fontId="2" fillId="19" borderId="33" xfId="0" applyNumberFormat="1" applyFont="1" applyFill="1" applyBorder="1" applyAlignment="1">
      <alignment horizontal="left" vertical="top"/>
    </xf>
    <xf numFmtId="3" fontId="2" fillId="19" borderId="10" xfId="0" applyNumberFormat="1" applyFont="1" applyFill="1" applyBorder="1" applyAlignment="1">
      <alignment horizontal="left" vertical="top"/>
    </xf>
    <xf numFmtId="0" fontId="0" fillId="10" borderId="0" xfId="0" applyFill="1" applyAlignment="1">
      <alignment horizontal="left" vertical="top" wrapText="1"/>
    </xf>
    <xf numFmtId="0" fontId="17" fillId="5" borderId="15" xfId="0"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6" fillId="9" borderId="17" xfId="0" applyFont="1" applyFill="1" applyBorder="1" applyAlignment="1">
      <alignment horizontal="left" vertical="top" wrapText="1"/>
    </xf>
    <xf numFmtId="0" fontId="16" fillId="9" borderId="16" xfId="0" applyFont="1" applyFill="1" applyBorder="1" applyAlignment="1">
      <alignment horizontal="left" vertical="top" wrapText="1"/>
    </xf>
    <xf numFmtId="0" fontId="19" fillId="10" borderId="18" xfId="0" applyFont="1" applyFill="1" applyBorder="1" applyAlignment="1">
      <alignment horizontal="left" vertical="top" wrapText="1"/>
    </xf>
    <xf numFmtId="0" fontId="19" fillId="10" borderId="19" xfId="0" applyFont="1" applyFill="1" applyBorder="1" applyAlignment="1">
      <alignment horizontal="left" vertical="top" wrapText="1"/>
    </xf>
    <xf numFmtId="0" fontId="18" fillId="11" borderId="15" xfId="0" applyFont="1" applyFill="1" applyBorder="1" applyAlignment="1">
      <alignment horizontal="center" vertical="center" wrapText="1"/>
    </xf>
    <xf numFmtId="0" fontId="18" fillId="11" borderId="16" xfId="0" applyFont="1" applyFill="1" applyBorder="1" applyAlignment="1">
      <alignment horizontal="center" vertical="center" wrapText="1"/>
    </xf>
    <xf numFmtId="0" fontId="19" fillId="0" borderId="18" xfId="0" applyFont="1" applyBorder="1" applyAlignment="1">
      <alignment horizontal="left" vertical="center" wrapText="1"/>
    </xf>
    <xf numFmtId="0" fontId="19" fillId="0" borderId="19" xfId="0" applyFont="1" applyBorder="1" applyAlignment="1">
      <alignment horizontal="left" vertical="center" wrapText="1"/>
    </xf>
    <xf numFmtId="0" fontId="18" fillId="11" borderId="21" xfId="0" applyFont="1" applyFill="1" applyBorder="1" applyAlignment="1">
      <alignment horizontal="center" vertical="center" wrapText="1"/>
    </xf>
    <xf numFmtId="0" fontId="18" fillId="11" borderId="26" xfId="0" applyFont="1" applyFill="1" applyBorder="1" applyAlignment="1">
      <alignment horizontal="center" vertical="center" wrapText="1"/>
    </xf>
    <xf numFmtId="0" fontId="21" fillId="0" borderId="18" xfId="0" applyFont="1" applyBorder="1" applyAlignment="1">
      <alignment vertical="center" wrapText="1"/>
    </xf>
    <xf numFmtId="0" fontId="21" fillId="0" borderId="25" xfId="0" applyFont="1" applyBorder="1" applyAlignment="1">
      <alignment vertical="center" wrapText="1"/>
    </xf>
    <xf numFmtId="0" fontId="21" fillId="0" borderId="19" xfId="0" applyFont="1" applyBorder="1" applyAlignment="1">
      <alignment vertical="center" wrapText="1"/>
    </xf>
    <xf numFmtId="0" fontId="18" fillId="5" borderId="15" xfId="0" applyFont="1" applyFill="1" applyBorder="1" applyAlignment="1">
      <alignment vertical="center" wrapText="1"/>
    </xf>
    <xf numFmtId="0" fontId="18" fillId="5" borderId="16" xfId="0" applyFont="1" applyFill="1" applyBorder="1" applyAlignment="1">
      <alignment vertical="center" wrapText="1"/>
    </xf>
    <xf numFmtId="0" fontId="12" fillId="7" borderId="18" xfId="1" applyFill="1" applyBorder="1" applyAlignment="1">
      <alignment horizontal="center" vertical="center" wrapText="1"/>
    </xf>
    <xf numFmtId="0" fontId="12" fillId="7" borderId="19" xfId="1" applyFill="1" applyBorder="1" applyAlignment="1">
      <alignment horizontal="center" vertical="center" wrapText="1"/>
    </xf>
    <xf numFmtId="0" fontId="18" fillId="9" borderId="15" xfId="0" applyFont="1" applyFill="1" applyBorder="1" applyAlignment="1">
      <alignment horizontal="center" vertical="center" wrapText="1"/>
    </xf>
    <xf numFmtId="0" fontId="18" fillId="9" borderId="16" xfId="0" applyFont="1" applyFill="1" applyBorder="1" applyAlignment="1">
      <alignment horizontal="center" vertical="center" wrapText="1"/>
    </xf>
    <xf numFmtId="0" fontId="19" fillId="9" borderId="15" xfId="0" applyFont="1" applyFill="1" applyBorder="1" applyAlignment="1">
      <alignment horizontal="center" vertical="center" wrapText="1"/>
    </xf>
    <xf numFmtId="0" fontId="19" fillId="9" borderId="16" xfId="0" applyFont="1" applyFill="1" applyBorder="1" applyAlignment="1">
      <alignment horizontal="center" vertical="center" wrapText="1"/>
    </xf>
    <xf numFmtId="0" fontId="18" fillId="5" borderId="21" xfId="0" applyFont="1" applyFill="1" applyBorder="1" applyAlignment="1">
      <alignment vertical="center" wrapText="1"/>
    </xf>
    <xf numFmtId="0" fontId="18" fillId="5" borderId="22" xfId="0" applyFont="1" applyFill="1" applyBorder="1" applyAlignment="1">
      <alignment vertical="center" wrapText="1"/>
    </xf>
    <xf numFmtId="0" fontId="19" fillId="9" borderId="22" xfId="0" applyFont="1" applyFill="1" applyBorder="1" applyAlignment="1">
      <alignment horizontal="left" vertical="center" wrapText="1"/>
    </xf>
    <xf numFmtId="0" fontId="19" fillId="9" borderId="20" xfId="0" applyFont="1" applyFill="1" applyBorder="1" applyAlignment="1">
      <alignment horizontal="left" vertical="center" wrapText="1"/>
    </xf>
  </cellXfs>
  <cellStyles count="2">
    <cellStyle name="Hyperlink" xfId="1" builtinId="8"/>
    <cellStyle name="Normal" xfId="0" builtinId="0"/>
  </cellStyles>
  <dxfs count="69">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
      <fill>
        <patternFill>
          <bgColor rgb="FFFFD700"/>
        </patternFill>
      </fill>
    </dxf>
    <dxf>
      <fill>
        <patternFill>
          <bgColor rgb="FFC0C0C0"/>
        </patternFill>
      </fill>
    </dxf>
    <dxf>
      <fill>
        <patternFill>
          <bgColor rgb="FFCD7F32"/>
        </patternFill>
      </fill>
    </dxf>
  </dxfs>
  <tableStyles count="0" defaultTableStyle="TableStyleMedium2" defaultPivotStyle="PivotStyleLight16"/>
  <colors>
    <mruColors>
      <color rgb="FF867874"/>
      <color rgb="FFA2D45E"/>
      <color rgb="FF98D1DC"/>
      <color rgb="FFF2E27D"/>
      <color rgb="FF85AE4E"/>
      <color rgb="FFF5CE3E"/>
      <color rgb="FFC0C0C0"/>
      <color rgb="FFCD7F32"/>
      <color rgb="FFAAD08E"/>
      <color rgb="FFFFD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5893131</xdr:colOff>
      <xdr:row>2</xdr:row>
      <xdr:rowOff>312126</xdr:rowOff>
    </xdr:from>
    <xdr:to>
      <xdr:col>0</xdr:col>
      <xdr:colOff>6853604</xdr:colOff>
      <xdr:row>2</xdr:row>
      <xdr:rowOff>714129</xdr:rowOff>
    </xdr:to>
    <xdr:pic>
      <xdr:nvPicPr>
        <xdr:cNvPr id="3" name="Picture 2">
          <a:extLst>
            <a:ext uri="{FF2B5EF4-FFF2-40B4-BE49-F238E27FC236}">
              <a16:creationId xmlns:a16="http://schemas.microsoft.com/office/drawing/2014/main" id="{7BBD67B2-07FB-F3A9-6B3A-A28E3E093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93131" y="1867876"/>
          <a:ext cx="960473" cy="402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5911850</xdr:colOff>
      <xdr:row>0</xdr:row>
      <xdr:rowOff>0</xdr:rowOff>
    </xdr:from>
    <xdr:to>
      <xdr:col>1</xdr:col>
      <xdr:colOff>12700</xdr:colOff>
      <xdr:row>1</xdr:row>
      <xdr:rowOff>12700</xdr:rowOff>
    </xdr:to>
    <xdr:pic>
      <xdr:nvPicPr>
        <xdr:cNvPr id="7" name="Picture 6">
          <a:extLst>
            <a:ext uri="{FF2B5EF4-FFF2-40B4-BE49-F238E27FC236}">
              <a16:creationId xmlns:a16="http://schemas.microsoft.com/office/drawing/2014/main" id="{2477CA61-8747-5DC2-5172-43ADE1EF4B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11850" y="0"/>
          <a:ext cx="958850" cy="95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1852925</xdr:colOff>
      <xdr:row>2</xdr:row>
      <xdr:rowOff>324064</xdr:rowOff>
    </xdr:from>
    <xdr:to>
      <xdr:col>0</xdr:col>
      <xdr:colOff>2717110</xdr:colOff>
      <xdr:row>2</xdr:row>
      <xdr:rowOff>740510</xdr:rowOff>
    </xdr:to>
    <xdr:pic>
      <xdr:nvPicPr>
        <xdr:cNvPr id="10" name="Picture 9">
          <a:extLst>
            <a:ext uri="{FF2B5EF4-FFF2-40B4-BE49-F238E27FC236}">
              <a16:creationId xmlns:a16="http://schemas.microsoft.com/office/drawing/2014/main" id="{F8E60A66-80B6-CC50-B327-E91624F17A4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52925" y="1879814"/>
          <a:ext cx="864185" cy="416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4015636</xdr:colOff>
      <xdr:row>2</xdr:row>
      <xdr:rowOff>352228</xdr:rowOff>
    </xdr:from>
    <xdr:to>
      <xdr:col>0</xdr:col>
      <xdr:colOff>5098742</xdr:colOff>
      <xdr:row>2</xdr:row>
      <xdr:rowOff>695211</xdr:rowOff>
    </xdr:to>
    <xdr:pic>
      <xdr:nvPicPr>
        <xdr:cNvPr id="11" name="Picture 10">
          <a:extLst>
            <a:ext uri="{FF2B5EF4-FFF2-40B4-BE49-F238E27FC236}">
              <a16:creationId xmlns:a16="http://schemas.microsoft.com/office/drawing/2014/main" id="{69DCDA79-0BF7-1CD9-1B9B-9BFD2B384509}"/>
            </a:ext>
          </a:extLst>
        </xdr:cNvPr>
        <xdr:cNvPicPr>
          <a:picLocks noChangeAspect="1"/>
        </xdr:cNvPicPr>
      </xdr:nvPicPr>
      <xdr:blipFill>
        <a:blip xmlns:r="http://schemas.openxmlformats.org/officeDocument/2006/relationships" r:embed="rId4"/>
        <a:stretch>
          <a:fillRect/>
        </a:stretch>
      </xdr:blipFill>
      <xdr:spPr>
        <a:xfrm>
          <a:off x="4015636" y="1907978"/>
          <a:ext cx="1083106" cy="342983"/>
        </a:xfrm>
        <a:prstGeom prst="rect">
          <a:avLst/>
        </a:prstGeom>
      </xdr:spPr>
    </xdr:pic>
    <xdr:clientData/>
  </xdr:twoCellAnchor>
  <xdr:twoCellAnchor editAs="oneCell">
    <xdr:from>
      <xdr:col>0</xdr:col>
      <xdr:colOff>135059</xdr:colOff>
      <xdr:row>2</xdr:row>
      <xdr:rowOff>372681</xdr:rowOff>
    </xdr:from>
    <xdr:to>
      <xdr:col>0</xdr:col>
      <xdr:colOff>899645</xdr:colOff>
      <xdr:row>2</xdr:row>
      <xdr:rowOff>699924</xdr:rowOff>
    </xdr:to>
    <xdr:pic>
      <xdr:nvPicPr>
        <xdr:cNvPr id="12" name="Picture 11">
          <a:extLst>
            <a:ext uri="{FF2B5EF4-FFF2-40B4-BE49-F238E27FC236}">
              <a16:creationId xmlns:a16="http://schemas.microsoft.com/office/drawing/2014/main" id="{6920D98D-3EA8-5FDD-4ADD-82E74AE8511E}"/>
            </a:ext>
          </a:extLst>
        </xdr:cNvPr>
        <xdr:cNvPicPr>
          <a:picLocks noChangeAspect="1"/>
        </xdr:cNvPicPr>
      </xdr:nvPicPr>
      <xdr:blipFill>
        <a:blip xmlns:r="http://schemas.openxmlformats.org/officeDocument/2006/relationships" r:embed="rId5"/>
        <a:stretch>
          <a:fillRect/>
        </a:stretch>
      </xdr:blipFill>
      <xdr:spPr>
        <a:xfrm>
          <a:off x="135059" y="1928431"/>
          <a:ext cx="764586" cy="327243"/>
        </a:xfrm>
        <a:prstGeom prst="rect">
          <a:avLst/>
        </a:prstGeom>
      </xdr:spPr>
    </xdr:pic>
    <xdr:clientData/>
  </xdr:twoCellAnchor>
  <xdr:twoCellAnchor editAs="oneCell">
    <xdr:from>
      <xdr:col>0</xdr:col>
      <xdr:colOff>1</xdr:colOff>
      <xdr:row>9</xdr:row>
      <xdr:rowOff>463922</xdr:rowOff>
    </xdr:from>
    <xdr:to>
      <xdr:col>0</xdr:col>
      <xdr:colOff>4978401</xdr:colOff>
      <xdr:row>12</xdr:row>
      <xdr:rowOff>85347</xdr:rowOff>
    </xdr:to>
    <xdr:pic>
      <xdr:nvPicPr>
        <xdr:cNvPr id="13" name="Picture 12">
          <a:extLst>
            <a:ext uri="{FF2B5EF4-FFF2-40B4-BE49-F238E27FC236}">
              <a16:creationId xmlns:a16="http://schemas.microsoft.com/office/drawing/2014/main" id="{74EE5293-72C8-925C-B7E4-0AC3F2D67AD7}"/>
            </a:ext>
          </a:extLst>
        </xdr:cNvPr>
        <xdr:cNvPicPr>
          <a:picLocks noChangeAspect="1"/>
        </xdr:cNvPicPr>
      </xdr:nvPicPr>
      <xdr:blipFill>
        <a:blip xmlns:r="http://schemas.openxmlformats.org/officeDocument/2006/relationships" r:embed="rId6"/>
        <a:stretch>
          <a:fillRect/>
        </a:stretch>
      </xdr:blipFill>
      <xdr:spPr>
        <a:xfrm>
          <a:off x="1" y="7829922"/>
          <a:ext cx="4978400" cy="1024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46187</xdr:colOff>
      <xdr:row>11</xdr:row>
      <xdr:rowOff>166259</xdr:rowOff>
    </xdr:from>
    <xdr:to>
      <xdr:col>0</xdr:col>
      <xdr:colOff>5534316</xdr:colOff>
      <xdr:row>44</xdr:row>
      <xdr:rowOff>120076</xdr:rowOff>
    </xdr:to>
    <xdr:pic>
      <xdr:nvPicPr>
        <xdr:cNvPr id="2" name="Picture 1">
          <a:extLst>
            <a:ext uri="{FF2B5EF4-FFF2-40B4-BE49-F238E27FC236}">
              <a16:creationId xmlns:a16="http://schemas.microsoft.com/office/drawing/2014/main" id="{B906813B-3502-5A40-958E-EE2769383627}"/>
            </a:ext>
          </a:extLst>
        </xdr:cNvPr>
        <xdr:cNvPicPr>
          <a:picLocks noChangeAspect="1"/>
        </xdr:cNvPicPr>
      </xdr:nvPicPr>
      <xdr:blipFill>
        <a:blip xmlns:r="http://schemas.openxmlformats.org/officeDocument/2006/relationships" r:embed="rId1"/>
        <a:stretch>
          <a:fillRect/>
        </a:stretch>
      </xdr:blipFill>
      <xdr:spPr>
        <a:xfrm>
          <a:off x="46187" y="8042568"/>
          <a:ext cx="5488129" cy="5696527"/>
        </a:xfrm>
        <a:prstGeom prst="rect">
          <a:avLst/>
        </a:prstGeom>
      </xdr:spPr>
    </xdr:pic>
    <xdr:clientData/>
  </xdr:twoCellAnchor>
  <xdr:twoCellAnchor editAs="oneCell">
    <xdr:from>
      <xdr:col>0</xdr:col>
      <xdr:colOff>5611091</xdr:colOff>
      <xdr:row>0</xdr:row>
      <xdr:rowOff>0</xdr:rowOff>
    </xdr:from>
    <xdr:to>
      <xdr:col>0</xdr:col>
      <xdr:colOff>6661489</xdr:colOff>
      <xdr:row>1</xdr:row>
      <xdr:rowOff>560446</xdr:rowOff>
    </xdr:to>
    <xdr:pic>
      <xdr:nvPicPr>
        <xdr:cNvPr id="4" name="Picture 3">
          <a:extLst>
            <a:ext uri="{FF2B5EF4-FFF2-40B4-BE49-F238E27FC236}">
              <a16:creationId xmlns:a16="http://schemas.microsoft.com/office/drawing/2014/main" id="{C7E3C518-3715-4219-9CAE-517D57B1CEE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1091" y="0"/>
          <a:ext cx="1050398" cy="756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1902177</xdr:colOff>
      <xdr:row>30</xdr:row>
      <xdr:rowOff>95955</xdr:rowOff>
    </xdr:from>
    <xdr:to>
      <xdr:col>11</xdr:col>
      <xdr:colOff>98777</xdr:colOff>
      <xdr:row>36</xdr:row>
      <xdr:rowOff>11545</xdr:rowOff>
    </xdr:to>
    <xdr:sp macro="" textlink="">
      <xdr:nvSpPr>
        <xdr:cNvPr id="4" name="Line Callout 1 3">
          <a:extLst>
            <a:ext uri="{FF2B5EF4-FFF2-40B4-BE49-F238E27FC236}">
              <a16:creationId xmlns:a16="http://schemas.microsoft.com/office/drawing/2014/main" id="{130E1996-6F8F-9847-80BA-1DF8FDF5A081}"/>
            </a:ext>
          </a:extLst>
        </xdr:cNvPr>
        <xdr:cNvSpPr/>
      </xdr:nvSpPr>
      <xdr:spPr>
        <a:xfrm>
          <a:off x="16033813" y="4217682"/>
          <a:ext cx="3969328" cy="1347227"/>
        </a:xfrm>
        <a:prstGeom prst="borderCallout1">
          <a:avLst>
            <a:gd name="adj1" fmla="val 56985"/>
            <a:gd name="adj2" fmla="val -702"/>
            <a:gd name="adj3" fmla="val 7152"/>
            <a:gd name="adj4" fmla="val -4624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Each tab</a:t>
          </a:r>
          <a:r>
            <a:rPr lang="en-US" sz="1100" baseline="0"/>
            <a:t> has space for data  for three years. To add more years, simply copy and paste more rows, and adjust the fomulas as needed.</a:t>
          </a:r>
        </a:p>
        <a:p>
          <a:pPr algn="l"/>
          <a:r>
            <a:rPr lang="en-US" sz="1100" baseline="0"/>
            <a:t>Similarly, if more rows are needed for each year, simply insert them. Or, if numerous rows are needed - for example, listing the a.i. of numerous different pesticides each year, consider having that data in another spreadsheet to avoid making this large spreadsheet even larger.</a:t>
          </a:r>
        </a:p>
      </xdr:txBody>
    </xdr:sp>
    <xdr:clientData/>
  </xdr:twoCellAnchor>
  <xdr:twoCellAnchor>
    <xdr:from>
      <xdr:col>2</xdr:col>
      <xdr:colOff>809978</xdr:colOff>
      <xdr:row>14</xdr:row>
      <xdr:rowOff>23708</xdr:rowOff>
    </xdr:from>
    <xdr:to>
      <xdr:col>4</xdr:col>
      <xdr:colOff>1554480</xdr:colOff>
      <xdr:row>19</xdr:row>
      <xdr:rowOff>101600</xdr:rowOff>
    </xdr:to>
    <xdr:sp macro="" textlink="">
      <xdr:nvSpPr>
        <xdr:cNvPr id="5" name="Line Callout 1 4">
          <a:extLst>
            <a:ext uri="{FF2B5EF4-FFF2-40B4-BE49-F238E27FC236}">
              <a16:creationId xmlns:a16="http://schemas.microsoft.com/office/drawing/2014/main" id="{40023B8E-679A-D84C-91A2-C1570EF2D172}"/>
            </a:ext>
          </a:extLst>
        </xdr:cNvPr>
        <xdr:cNvSpPr/>
      </xdr:nvSpPr>
      <xdr:spPr>
        <a:xfrm>
          <a:off x="4345658" y="1700108"/>
          <a:ext cx="4280182" cy="839892"/>
        </a:xfrm>
        <a:prstGeom prst="borderCallout1">
          <a:avLst>
            <a:gd name="adj1" fmla="val 18750"/>
            <a:gd name="adj2" fmla="val -842"/>
            <a:gd name="adj3" fmla="val 43382"/>
            <a:gd name="adj4" fmla="val -1341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All you need to do is enter data into the yellow</a:t>
          </a:r>
          <a:r>
            <a:rPr lang="en-US" sz="1100" baseline="0"/>
            <a:t> cells.Don't enter data in grey cells - these have formulas to make the calculation for you.  </a:t>
          </a:r>
        </a:p>
        <a:p>
          <a:pPr algn="l"/>
          <a:r>
            <a:rPr lang="en-US" sz="1100" baseline="0"/>
            <a:t>Some of the indicators require reference data, like the name and concentration of highly hazardous pesticide active ingredients.</a:t>
          </a:r>
        </a:p>
      </xdr:txBody>
    </xdr:sp>
    <xdr:clientData/>
  </xdr:twoCellAnchor>
  <xdr:twoCellAnchor>
    <xdr:from>
      <xdr:col>7</xdr:col>
      <xdr:colOff>127000</xdr:colOff>
      <xdr:row>15</xdr:row>
      <xdr:rowOff>84666</xdr:rowOff>
    </xdr:from>
    <xdr:to>
      <xdr:col>9</xdr:col>
      <xdr:colOff>225777</xdr:colOff>
      <xdr:row>19</xdr:row>
      <xdr:rowOff>112888</xdr:rowOff>
    </xdr:to>
    <xdr:sp macro="" textlink="">
      <xdr:nvSpPr>
        <xdr:cNvPr id="6" name="Line Callout 1 5">
          <a:extLst>
            <a:ext uri="{FF2B5EF4-FFF2-40B4-BE49-F238E27FC236}">
              <a16:creationId xmlns:a16="http://schemas.microsoft.com/office/drawing/2014/main" id="{70F03A8D-B02C-9A4D-941A-DEF50B204BB8}"/>
            </a:ext>
          </a:extLst>
        </xdr:cNvPr>
        <xdr:cNvSpPr/>
      </xdr:nvSpPr>
      <xdr:spPr>
        <a:xfrm>
          <a:off x="12474222" y="1947333"/>
          <a:ext cx="3922888" cy="649111"/>
        </a:xfrm>
        <a:prstGeom prst="borderCallout1">
          <a:avLst>
            <a:gd name="adj1" fmla="val 18750"/>
            <a:gd name="adj2" fmla="val -842"/>
            <a:gd name="adj3" fmla="val 99265"/>
            <a:gd name="adj4" fmla="val -1808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t>Industry bodies already collecting data points are noted to help get you started, but there are many other potential sources for data you don't currently have (see rows 9, 10 and 11). </a:t>
          </a:r>
        </a:p>
      </xdr:txBody>
    </xdr:sp>
    <xdr:clientData/>
  </xdr:twoCellAnchor>
  <xdr:twoCellAnchor>
    <xdr:from>
      <xdr:col>8</xdr:col>
      <xdr:colOff>1114777</xdr:colOff>
      <xdr:row>64</xdr:row>
      <xdr:rowOff>155221</xdr:rowOff>
    </xdr:from>
    <xdr:to>
      <xdr:col>9</xdr:col>
      <xdr:colOff>1614714</xdr:colOff>
      <xdr:row>68</xdr:row>
      <xdr:rowOff>145142</xdr:rowOff>
    </xdr:to>
    <xdr:sp macro="" textlink="">
      <xdr:nvSpPr>
        <xdr:cNvPr id="7" name="Line Callout 1 6">
          <a:extLst>
            <a:ext uri="{FF2B5EF4-FFF2-40B4-BE49-F238E27FC236}">
              <a16:creationId xmlns:a16="http://schemas.microsoft.com/office/drawing/2014/main" id="{4C9DAA18-6848-6046-8DBB-C977343066E1}"/>
            </a:ext>
          </a:extLst>
        </xdr:cNvPr>
        <xdr:cNvSpPr/>
      </xdr:nvSpPr>
      <xdr:spPr>
        <a:xfrm>
          <a:off x="15266206" y="13698864"/>
          <a:ext cx="2559151" cy="1060349"/>
        </a:xfrm>
        <a:prstGeom prst="borderCallout1">
          <a:avLst>
            <a:gd name="adj1" fmla="val 56985"/>
            <a:gd name="adj2" fmla="val -702"/>
            <a:gd name="adj3" fmla="val 19853"/>
            <a:gd name="adj4" fmla="val -411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t>The NATIONAL SNAPSHOT tab has a space for the data confidence rating for each indicator for each year. This will need to be entered manually from this merged cell.</a:t>
          </a:r>
        </a:p>
      </xdr:txBody>
    </xdr:sp>
    <xdr:clientData/>
  </xdr:twoCellAnchor>
  <xdr:twoCellAnchor>
    <xdr:from>
      <xdr:col>8</xdr:col>
      <xdr:colOff>904240</xdr:colOff>
      <xdr:row>47</xdr:row>
      <xdr:rowOff>111760</xdr:rowOff>
    </xdr:from>
    <xdr:to>
      <xdr:col>10</xdr:col>
      <xdr:colOff>708377</xdr:colOff>
      <xdr:row>51</xdr:row>
      <xdr:rowOff>139982</xdr:rowOff>
    </xdr:to>
    <xdr:sp macro="" textlink="">
      <xdr:nvSpPr>
        <xdr:cNvPr id="8" name="Line Callout 1 7">
          <a:extLst>
            <a:ext uri="{FF2B5EF4-FFF2-40B4-BE49-F238E27FC236}">
              <a16:creationId xmlns:a16="http://schemas.microsoft.com/office/drawing/2014/main" id="{66255D51-328A-764E-A1F8-06060493CCD1}"/>
            </a:ext>
          </a:extLst>
        </xdr:cNvPr>
        <xdr:cNvSpPr/>
      </xdr:nvSpPr>
      <xdr:spPr>
        <a:xfrm>
          <a:off x="15046960" y="6858000"/>
          <a:ext cx="3929097" cy="637822"/>
        </a:xfrm>
        <a:prstGeom prst="borderCallout1">
          <a:avLst>
            <a:gd name="adj1" fmla="val 18750"/>
            <a:gd name="adj2" fmla="val -842"/>
            <a:gd name="adj3" fmla="val 65814"/>
            <a:gd name="adj4" fmla="val -2222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t>Cells in red font are the data that is linked to the NATIONAL SNAPSHOT tab to provide a summary. </a:t>
          </a:r>
        </a:p>
      </xdr:txBody>
    </xdr:sp>
    <xdr:clientData/>
  </xdr:twoCellAnchor>
  <xdr:twoCellAnchor>
    <xdr:from>
      <xdr:col>6</xdr:col>
      <xdr:colOff>1627909</xdr:colOff>
      <xdr:row>4</xdr:row>
      <xdr:rowOff>23091</xdr:rowOff>
    </xdr:from>
    <xdr:to>
      <xdr:col>8</xdr:col>
      <xdr:colOff>2015322</xdr:colOff>
      <xdr:row>10</xdr:row>
      <xdr:rowOff>0</xdr:rowOff>
    </xdr:to>
    <xdr:sp macro="" textlink="">
      <xdr:nvSpPr>
        <xdr:cNvPr id="9" name="Line Callout 1 8">
          <a:extLst>
            <a:ext uri="{FF2B5EF4-FFF2-40B4-BE49-F238E27FC236}">
              <a16:creationId xmlns:a16="http://schemas.microsoft.com/office/drawing/2014/main" id="{E7022D78-922B-1A4D-B8F2-EBCA05C923D9}"/>
            </a:ext>
          </a:extLst>
        </xdr:cNvPr>
        <xdr:cNvSpPr/>
      </xdr:nvSpPr>
      <xdr:spPr>
        <a:xfrm>
          <a:off x="12226636" y="173182"/>
          <a:ext cx="3920322" cy="877454"/>
        </a:xfrm>
        <a:prstGeom prst="borderCallout1">
          <a:avLst>
            <a:gd name="adj1" fmla="val 18750"/>
            <a:gd name="adj2" fmla="val -842"/>
            <a:gd name="adj3" fmla="val 71714"/>
            <a:gd name="adj4" fmla="val -38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t>For ease of reference, key information from the Delta Project indicators are at the top of each tab, and definitions, methodology notes and other references are at the bottom of each tab.</a:t>
          </a:r>
        </a:p>
      </xdr:txBody>
    </xdr:sp>
    <xdr:clientData/>
  </xdr:twoCellAnchor>
  <xdr:twoCellAnchor>
    <xdr:from>
      <xdr:col>0</xdr:col>
      <xdr:colOff>362854</xdr:colOff>
      <xdr:row>36</xdr:row>
      <xdr:rowOff>63501</xdr:rowOff>
    </xdr:from>
    <xdr:to>
      <xdr:col>1</xdr:col>
      <xdr:colOff>554181</xdr:colOff>
      <xdr:row>45</xdr:row>
      <xdr:rowOff>92365</xdr:rowOff>
    </xdr:to>
    <xdr:sp macro="" textlink="">
      <xdr:nvSpPr>
        <xdr:cNvPr id="10" name="Line Callout 1 9">
          <a:extLst>
            <a:ext uri="{FF2B5EF4-FFF2-40B4-BE49-F238E27FC236}">
              <a16:creationId xmlns:a16="http://schemas.microsoft.com/office/drawing/2014/main" id="{5821EA17-3F21-B34E-8E06-3147B6B523A1}"/>
            </a:ext>
          </a:extLst>
        </xdr:cNvPr>
        <xdr:cNvSpPr/>
      </xdr:nvSpPr>
      <xdr:spPr>
        <a:xfrm>
          <a:off x="362854" y="6725228"/>
          <a:ext cx="1957782" cy="1379682"/>
        </a:xfrm>
        <a:prstGeom prst="borderCallout1">
          <a:avLst>
            <a:gd name="adj1" fmla="val 18750"/>
            <a:gd name="adj2" fmla="val -842"/>
            <a:gd name="adj3" fmla="val -10726"/>
            <a:gd name="adj4" fmla="val -1659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Enter here the period your data</a:t>
          </a:r>
          <a:r>
            <a:rPr lang="en-US" sz="1100" baseline="0"/>
            <a:t> collection refers to  (this will be harvest year normally, unless calendar/ financial year are more appropriate). Ideally, the same period will be used for all indicators.</a:t>
          </a:r>
        </a:p>
      </xdr:txBody>
    </xdr:sp>
    <xdr:clientData/>
  </xdr:twoCellAnchor>
  <xdr:twoCellAnchor>
    <xdr:from>
      <xdr:col>8</xdr:col>
      <xdr:colOff>653143</xdr:colOff>
      <xdr:row>61</xdr:row>
      <xdr:rowOff>498927</xdr:rowOff>
    </xdr:from>
    <xdr:to>
      <xdr:col>9</xdr:col>
      <xdr:colOff>1189366</xdr:colOff>
      <xdr:row>63</xdr:row>
      <xdr:rowOff>149174</xdr:rowOff>
    </xdr:to>
    <xdr:sp macro="" textlink="">
      <xdr:nvSpPr>
        <xdr:cNvPr id="11" name="Line Callout 1 10">
          <a:extLst>
            <a:ext uri="{FF2B5EF4-FFF2-40B4-BE49-F238E27FC236}">
              <a16:creationId xmlns:a16="http://schemas.microsoft.com/office/drawing/2014/main" id="{11821654-8BE3-784E-8F8E-B593371E06EE}"/>
            </a:ext>
          </a:extLst>
        </xdr:cNvPr>
        <xdr:cNvSpPr/>
      </xdr:nvSpPr>
      <xdr:spPr>
        <a:xfrm>
          <a:off x="14804572" y="13062856"/>
          <a:ext cx="2595437" cy="475747"/>
        </a:xfrm>
        <a:prstGeom prst="borderCallout1">
          <a:avLst>
            <a:gd name="adj1" fmla="val 56985"/>
            <a:gd name="adj2" fmla="val -702"/>
            <a:gd name="adj3" fmla="val 49980"/>
            <a:gd name="adj4" fmla="val -9182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t>These cells self-populate with the data confidence rating for each data point.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2</xdr:col>
      <xdr:colOff>533400</xdr:colOff>
      <xdr:row>60</xdr:row>
      <xdr:rowOff>0</xdr:rowOff>
    </xdr:to>
    <xdr:pic>
      <xdr:nvPicPr>
        <xdr:cNvPr id="2" name="Picture 1" descr="page29image47346240">
          <a:extLst>
            <a:ext uri="{FF2B5EF4-FFF2-40B4-BE49-F238E27FC236}">
              <a16:creationId xmlns:a16="http://schemas.microsoft.com/office/drawing/2014/main" id="{F233C66E-85F1-5647-B9FC-AD693C543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92400"/>
          <a:ext cx="388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139700</xdr:colOff>
      <xdr:row>21</xdr:row>
      <xdr:rowOff>31461</xdr:rowOff>
    </xdr:from>
    <xdr:to>
      <xdr:col>0</xdr:col>
      <xdr:colOff>2855190</xdr:colOff>
      <xdr:row>30</xdr:row>
      <xdr:rowOff>91209</xdr:rowOff>
    </xdr:to>
    <xdr:pic>
      <xdr:nvPicPr>
        <xdr:cNvPr id="2" name="Picture 1">
          <a:extLst>
            <a:ext uri="{FF2B5EF4-FFF2-40B4-BE49-F238E27FC236}">
              <a16:creationId xmlns:a16="http://schemas.microsoft.com/office/drawing/2014/main" id="{3B7C4A80-3437-CE47-A647-ADEA43F961F6}"/>
            </a:ext>
          </a:extLst>
        </xdr:cNvPr>
        <xdr:cNvPicPr/>
      </xdr:nvPicPr>
      <xdr:blipFill rotWithShape="1">
        <a:blip xmlns:r="http://schemas.openxmlformats.org/officeDocument/2006/relationships" r:embed="rId1"/>
        <a:srcRect l="11106" t="27194" r="68475" b="35494"/>
        <a:stretch/>
      </xdr:blipFill>
      <xdr:spPr bwMode="auto">
        <a:xfrm>
          <a:off x="139700" y="7232361"/>
          <a:ext cx="2715490" cy="188854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923059</xdr:colOff>
      <xdr:row>21</xdr:row>
      <xdr:rowOff>1156</xdr:rowOff>
    </xdr:from>
    <xdr:to>
      <xdr:col>1</xdr:col>
      <xdr:colOff>3673186</xdr:colOff>
      <xdr:row>29</xdr:row>
      <xdr:rowOff>107374</xdr:rowOff>
    </xdr:to>
    <xdr:pic>
      <xdr:nvPicPr>
        <xdr:cNvPr id="3" name="Picture 2">
          <a:extLst>
            <a:ext uri="{FF2B5EF4-FFF2-40B4-BE49-F238E27FC236}">
              <a16:creationId xmlns:a16="http://schemas.microsoft.com/office/drawing/2014/main" id="{50E95981-42FB-234C-BE66-4406BA7C3FA1}"/>
            </a:ext>
          </a:extLst>
        </xdr:cNvPr>
        <xdr:cNvPicPr/>
      </xdr:nvPicPr>
      <xdr:blipFill rotWithShape="1">
        <a:blip xmlns:r="http://schemas.openxmlformats.org/officeDocument/2006/relationships" r:embed="rId2"/>
        <a:srcRect l="7864" t="28809" r="57627" b="27734"/>
        <a:stretch/>
      </xdr:blipFill>
      <xdr:spPr bwMode="auto">
        <a:xfrm>
          <a:off x="5012459" y="7202056"/>
          <a:ext cx="2750127" cy="1731818"/>
        </a:xfrm>
        <a:prstGeom prst="rect">
          <a:avLst/>
        </a:prstGeom>
        <a:ln>
          <a:noFill/>
        </a:ln>
        <a:extLst>
          <a:ext uri="{53640926-AAD7-44D8-BBD7-CCE9431645EC}">
            <a14:shadowObscured xmlns:a14="http://schemas.microsoft.com/office/drawing/2010/main"/>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hris and Jenny Cosgrove" id="{C5E2F48A-4916-5641-8626-3543E96BB0A2}" userId="ad41fb25894bd259"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50" dT="2021-10-17T22:11:46.36" personId="{C5E2F48A-4916-5641-8626-3543E96BB0A2}" id="{F0EEE2D0-1EA2-0941-8833-01D334504A50}">
    <text>This is the data point in the indicator matrix and the Data Reference Model, but the data point needed for the indicator is total # paid below minimum wage, not the average wage.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ltaframework.org/"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www.fao.org/soils-portal/soil-survey/soil-maps-and-databases/harmonized-world-soil-database-v12/en/" TargetMode="External"/><Relationship Id="rId2" Type="http://schemas.openxmlformats.org/officeDocument/2006/relationships/hyperlink" Target="http://www.fao.org/3/ca7781en/ca7781en.pdf" TargetMode="External"/><Relationship Id="rId1" Type="http://schemas.openxmlformats.org/officeDocument/2006/relationships/hyperlink" Target="http://www.fao.org/3/ca7471en/ca7471en.pdf" TargetMode="External"/><Relationship Id="rId5" Type="http://schemas.openxmlformats.org/officeDocument/2006/relationships/hyperlink" Target="https://www.soilgrids.org/" TargetMode="External"/><Relationship Id="rId4" Type="http://schemas.openxmlformats.org/officeDocument/2006/relationships/hyperlink" Target="http://54.229.242.119/apps/GSOCmap.html"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ifastat.org/converter/fertilizer-converter/"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imf.org/external/np/fin/data/param_rms_mth.aspx" TargetMode="Externa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hyperlink" Target="http://www.fao.org/3/i4630e/i4630e.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2" Type="http://schemas.openxmlformats.org/officeDocument/2006/relationships/hyperlink" Target="http://www.coolfarmtool.org/" TargetMode="External"/><Relationship Id="rId1" Type="http://schemas.openxmlformats.org/officeDocument/2006/relationships/hyperlink" Target="http://www.geofootprin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we.gov.au/abares/research-topics/surveys/farm-definitions-method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lobalreporting.org/standards/media/1036/gri-101-foundation-2016.pdf" TargetMode="External"/><Relationship Id="rId2" Type="http://schemas.openxmlformats.org/officeDocument/2006/relationships/hyperlink" Target="https://www.accountability.org/standards/" TargetMode="External"/><Relationship Id="rId1" Type="http://schemas.openxmlformats.org/officeDocument/2006/relationships/hyperlink" Target="https://www.accountability.org/standards/aa1000-accountability-principles/" TargetMode="External"/><Relationship Id="rId6" Type="http://schemas.openxmlformats.org/officeDocument/2006/relationships/hyperlink" Target="https://www.accountability.org/standards/" TargetMode="External"/><Relationship Id="rId5" Type="http://schemas.openxmlformats.org/officeDocument/2006/relationships/hyperlink" Target="https://www.accountability.org/standards/aa1000-accountability-principles/" TargetMode="External"/><Relationship Id="rId4" Type="http://schemas.openxmlformats.org/officeDocument/2006/relationships/hyperlink" Target="https://www.valuereportingfoundation.org/wp-content/uploads/2021/07/InternationalIntegratedReportingFramework.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oecd.org/officialdocuments/publicdisplaydocumentpdf/?cote=env/jm/mono(2016)56&amp;doclanguage=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1E1B1-1559-425D-8CEB-A03140C7EBAC}">
  <dimension ref="A1:H14"/>
  <sheetViews>
    <sheetView showGridLines="0" tabSelected="1" zoomScaleNormal="100" workbookViewId="0">
      <selection activeCell="E9" sqref="E9"/>
    </sheetView>
  </sheetViews>
  <sheetFormatPr defaultRowHeight="15.6"/>
  <cols>
    <col min="1" max="1" width="90" customWidth="1"/>
  </cols>
  <sheetData>
    <row r="1" spans="1:8" ht="74.45" customHeight="1">
      <c r="A1" t="s">
        <v>0</v>
      </c>
      <c r="B1" s="322"/>
      <c r="C1" s="322"/>
      <c r="D1" s="322"/>
      <c r="E1" s="322"/>
      <c r="F1" s="322"/>
    </row>
    <row r="2" spans="1:8" ht="48" customHeight="1">
      <c r="A2" s="323" t="s">
        <v>1</v>
      </c>
    </row>
    <row r="3" spans="1:8" ht="78.400000000000006" customHeight="1"/>
    <row r="4" spans="1:8" ht="35.450000000000003" customHeight="1"/>
    <row r="5" spans="1:8">
      <c r="A5" s="8" t="s">
        <v>2</v>
      </c>
    </row>
    <row r="6" spans="1:8">
      <c r="A6" s="8" t="s">
        <v>3</v>
      </c>
    </row>
    <row r="7" spans="1:8" s="73" customFormat="1" ht="82.5" customHeight="1">
      <c r="A7" s="8" t="s">
        <v>4</v>
      </c>
      <c r="C7" s="79"/>
      <c r="H7"/>
    </row>
    <row r="8" spans="1:8" s="73" customFormat="1" ht="33.6" customHeight="1">
      <c r="A8" s="318" t="s">
        <v>5</v>
      </c>
      <c r="C8" s="79"/>
    </row>
    <row r="9" spans="1:8" s="272" customFormat="1" ht="53.45" customHeight="1">
      <c r="A9" s="319" t="s">
        <v>6</v>
      </c>
      <c r="C9" s="320"/>
    </row>
    <row r="10" spans="1:8" s="272" customFormat="1" ht="41.45" customHeight="1">
      <c r="A10" s="321" t="s">
        <v>7</v>
      </c>
      <c r="C10" s="320"/>
    </row>
    <row r="11" spans="1:8" s="73" customFormat="1" ht="53.45" customHeight="1">
      <c r="A11" s="12"/>
      <c r="C11" s="79"/>
    </row>
    <row r="14" spans="1:8" ht="24">
      <c r="A14" s="324" t="s">
        <v>8</v>
      </c>
    </row>
  </sheetData>
  <hyperlinks>
    <hyperlink ref="A8" r:id="rId1" xr:uid="{03A14CCA-1B64-41FE-B5CD-6CE84C38D5FB}"/>
  </hyperlinks>
  <pageMargins left="0.7" right="0.7" top="0.75" bottom="0.75" header="0.3" footer="0.3"/>
  <pageSetup paperSize="9" orientation="portrait" horizontalDpi="4294967295" verticalDpi="4294967295"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ED3CA-FFCD-7C40-8F40-2185F8D5565A}">
  <dimension ref="A1:R76"/>
  <sheetViews>
    <sheetView showGridLines="0" zoomScale="110" zoomScaleNormal="110" workbookViewId="0">
      <selection activeCell="A65" sqref="A65:H65"/>
    </sheetView>
  </sheetViews>
  <sheetFormatPr defaultColWidth="10.875" defaultRowHeight="12"/>
  <cols>
    <col min="1" max="1" width="26.375" style="7" customWidth="1"/>
    <col min="2" max="2" width="22.625" style="7" customWidth="1"/>
    <col min="3" max="4" width="21.625" style="7" customWidth="1"/>
    <col min="5" max="5" width="22.5" style="7" customWidth="1"/>
    <col min="6" max="6" width="23.625" style="7" customWidth="1"/>
    <col min="7" max="7" width="22.875" style="7" customWidth="1"/>
    <col min="8" max="8" width="24.125" style="7" customWidth="1"/>
    <col min="9" max="9" width="21.875" style="58" customWidth="1"/>
    <col min="10" max="12" width="21.875" style="7" customWidth="1"/>
    <col min="13" max="16384" width="10.875" style="7"/>
  </cols>
  <sheetData>
    <row r="1" spans="1:7" ht="12.95">
      <c r="A1" s="122" t="s">
        <v>21</v>
      </c>
      <c r="B1" s="73" t="s">
        <v>358</v>
      </c>
      <c r="C1" s="73"/>
      <c r="D1" s="73"/>
      <c r="E1" s="73"/>
      <c r="F1" s="73"/>
    </row>
    <row r="2" spans="1:7" ht="12.95">
      <c r="A2" s="123" t="s">
        <v>23</v>
      </c>
      <c r="B2" s="73" t="s">
        <v>359</v>
      </c>
      <c r="C2" s="73"/>
      <c r="D2" s="73"/>
      <c r="E2" s="73"/>
      <c r="F2" s="73"/>
    </row>
    <row r="3" spans="1:7" ht="12.95">
      <c r="A3" s="123" t="s">
        <v>25</v>
      </c>
      <c r="B3" s="73" t="s">
        <v>232</v>
      </c>
      <c r="C3" s="73"/>
      <c r="D3" s="73"/>
      <c r="E3" s="73"/>
      <c r="F3" s="73"/>
    </row>
    <row r="4" spans="1:7" ht="12.95">
      <c r="A4" s="123" t="s">
        <v>27</v>
      </c>
      <c r="B4" s="73" t="s">
        <v>360</v>
      </c>
      <c r="C4" s="73"/>
      <c r="D4" s="73"/>
      <c r="E4" s="73"/>
      <c r="F4" s="73"/>
    </row>
    <row r="5" spans="1:7" ht="12.95">
      <c r="A5" s="73"/>
      <c r="B5" s="73"/>
      <c r="C5" s="73"/>
      <c r="D5" s="73"/>
      <c r="E5" s="73"/>
      <c r="F5" s="73"/>
    </row>
    <row r="6" spans="1:7" ht="12.95">
      <c r="A6" s="73" t="s">
        <v>29</v>
      </c>
      <c r="B6" s="73" t="s">
        <v>361</v>
      </c>
      <c r="C6" s="73"/>
      <c r="D6" s="73"/>
      <c r="E6" s="73"/>
      <c r="F6" s="243"/>
      <c r="G6" s="11"/>
    </row>
    <row r="7" spans="1:7" ht="12.95">
      <c r="A7" s="73" t="s">
        <v>31</v>
      </c>
      <c r="B7" s="248" t="s">
        <v>362</v>
      </c>
      <c r="C7" s="73"/>
      <c r="D7" s="73"/>
      <c r="E7" s="73"/>
      <c r="F7" s="243"/>
      <c r="G7" s="11"/>
    </row>
    <row r="8" spans="1:7" ht="12.95">
      <c r="A8" s="73"/>
      <c r="B8" s="130" t="s">
        <v>363</v>
      </c>
      <c r="C8" s="73"/>
      <c r="D8" s="73"/>
      <c r="E8" s="73"/>
      <c r="F8" s="243"/>
      <c r="G8" s="11"/>
    </row>
    <row r="9" spans="1:7" ht="12.95">
      <c r="A9" s="73"/>
      <c r="B9" s="130" t="s">
        <v>364</v>
      </c>
      <c r="C9" s="73"/>
      <c r="D9" s="73"/>
      <c r="E9" s="73"/>
      <c r="F9" s="243"/>
      <c r="G9" s="11"/>
    </row>
    <row r="10" spans="1:7" ht="12.95">
      <c r="A10" s="73" t="s">
        <v>33</v>
      </c>
      <c r="B10" s="249" t="s">
        <v>365</v>
      </c>
      <c r="C10" s="73"/>
      <c r="D10" s="73"/>
      <c r="E10" s="73"/>
      <c r="F10" s="243"/>
      <c r="G10" s="11"/>
    </row>
    <row r="11" spans="1:7" ht="12.95">
      <c r="A11" s="73" t="s">
        <v>35</v>
      </c>
      <c r="B11" s="73" t="s">
        <v>366</v>
      </c>
      <c r="C11" s="73"/>
      <c r="D11" s="73"/>
      <c r="E11" s="73"/>
      <c r="F11" s="243"/>
      <c r="G11" s="11"/>
    </row>
    <row r="12" spans="1:7" ht="14.1" customHeight="1">
      <c r="A12" s="73" t="s">
        <v>367</v>
      </c>
      <c r="B12" s="73" t="s">
        <v>368</v>
      </c>
      <c r="C12" s="73"/>
      <c r="D12" s="243"/>
      <c r="E12" s="243"/>
      <c r="F12" s="130" t="s">
        <v>369</v>
      </c>
    </row>
    <row r="13" spans="1:7" ht="24.95" customHeight="1">
      <c r="A13" s="73"/>
      <c r="B13" s="353" t="s">
        <v>370</v>
      </c>
      <c r="C13" s="353"/>
      <c r="D13" s="353"/>
      <c r="E13" s="353"/>
      <c r="F13" s="250" t="s">
        <v>371</v>
      </c>
    </row>
    <row r="14" spans="1:7" ht="12.95">
      <c r="A14" s="73"/>
      <c r="B14" s="73" t="s">
        <v>372</v>
      </c>
      <c r="C14" s="73"/>
      <c r="D14" s="243"/>
      <c r="E14" s="243"/>
      <c r="F14" s="130" t="s">
        <v>373</v>
      </c>
    </row>
    <row r="15" spans="1:7" ht="12.95">
      <c r="A15" s="73" t="s">
        <v>38</v>
      </c>
      <c r="B15" s="73" t="s">
        <v>374</v>
      </c>
      <c r="C15" s="73"/>
      <c r="D15" s="73"/>
      <c r="E15" s="73"/>
      <c r="F15" s="243"/>
      <c r="G15" s="11"/>
    </row>
    <row r="16" spans="1:7">
      <c r="A16" s="7" t="s">
        <v>40</v>
      </c>
      <c r="B16" s="7" t="s">
        <v>375</v>
      </c>
      <c r="E16" s="28"/>
      <c r="F16" s="11"/>
      <c r="G16" s="11"/>
    </row>
    <row r="17" spans="1:9">
      <c r="A17" s="9"/>
      <c r="F17" s="11"/>
      <c r="G17" s="11"/>
    </row>
    <row r="18" spans="1:9" ht="12.95">
      <c r="A18" s="327" t="s">
        <v>41</v>
      </c>
      <c r="B18" s="328"/>
      <c r="F18" s="11"/>
      <c r="G18" s="11"/>
    </row>
    <row r="19" spans="1:9" ht="12.95">
      <c r="A19" s="125" t="s">
        <v>42</v>
      </c>
      <c r="B19" s="126"/>
      <c r="F19" s="11"/>
      <c r="G19" s="11"/>
    </row>
    <row r="20" spans="1:9" ht="12.95">
      <c r="A20" s="127" t="s">
        <v>43</v>
      </c>
      <c r="B20" s="128"/>
      <c r="F20" s="11"/>
      <c r="G20" s="11"/>
      <c r="H20" s="73"/>
      <c r="I20" s="142"/>
    </row>
    <row r="21" spans="1:9" ht="12.95">
      <c r="H21" s="73"/>
      <c r="I21" s="132" t="s">
        <v>230</v>
      </c>
    </row>
    <row r="22" spans="1:9" ht="12.95">
      <c r="B22" s="9"/>
      <c r="C22" s="9"/>
      <c r="D22" s="9"/>
      <c r="E22" s="9"/>
      <c r="G22" s="9"/>
      <c r="H22" s="136" t="s">
        <v>44</v>
      </c>
      <c r="I22" s="132" t="s">
        <v>48</v>
      </c>
    </row>
    <row r="23" spans="1:9" ht="41.1" customHeight="1">
      <c r="A23" s="133" t="s">
        <v>49</v>
      </c>
      <c r="B23" s="150"/>
      <c r="C23" s="356" t="s">
        <v>376</v>
      </c>
      <c r="D23" s="356"/>
      <c r="E23" s="356"/>
      <c r="F23" s="134" t="s">
        <v>377</v>
      </c>
      <c r="G23" s="134" t="s">
        <v>378</v>
      </c>
      <c r="H23" s="134" t="s">
        <v>379</v>
      </c>
      <c r="I23" s="215" t="s">
        <v>380</v>
      </c>
    </row>
    <row r="24" spans="1:9" ht="12.95">
      <c r="A24" s="73"/>
      <c r="B24" s="73"/>
      <c r="C24" s="136"/>
      <c r="D24" s="138"/>
      <c r="E24" s="138"/>
      <c r="F24" s="138" t="s">
        <v>381</v>
      </c>
      <c r="G24" s="138" t="s">
        <v>382</v>
      </c>
      <c r="H24" s="138" t="s">
        <v>383</v>
      </c>
      <c r="I24" s="191"/>
    </row>
    <row r="25" spans="1:9" ht="12.95">
      <c r="A25" s="143" t="s">
        <v>210</v>
      </c>
      <c r="B25" s="133"/>
      <c r="C25" s="150"/>
      <c r="D25" s="150"/>
      <c r="E25" s="150"/>
      <c r="F25" s="148"/>
      <c r="G25" s="148"/>
      <c r="H25" s="148"/>
      <c r="I25" s="166" t="e">
        <f>F25/H25</f>
        <v>#DIV/0!</v>
      </c>
    </row>
    <row r="26" spans="1:9" ht="12.95">
      <c r="A26" s="73"/>
      <c r="B26" s="123" t="s">
        <v>70</v>
      </c>
      <c r="C26" s="154"/>
      <c r="D26" s="154"/>
      <c r="E26" s="154"/>
      <c r="F26" s="156"/>
      <c r="G26" s="156"/>
      <c r="H26" s="156"/>
      <c r="I26" s="124"/>
    </row>
    <row r="27" spans="1:9" ht="12.95">
      <c r="A27" s="73"/>
      <c r="B27" s="123" t="s">
        <v>74</v>
      </c>
      <c r="C27" s="154"/>
      <c r="D27" s="150"/>
      <c r="E27" s="154"/>
      <c r="F27" s="156"/>
      <c r="G27" s="156"/>
      <c r="H27" s="156"/>
      <c r="I27" s="124"/>
    </row>
    <row r="28" spans="1:9" ht="12.95">
      <c r="A28" s="73"/>
      <c r="B28" s="123" t="s">
        <v>78</v>
      </c>
      <c r="C28" s="154"/>
      <c r="D28" s="150"/>
      <c r="E28" s="154"/>
      <c r="F28" s="156"/>
      <c r="G28" s="156"/>
      <c r="H28" s="156"/>
      <c r="I28" s="124"/>
    </row>
    <row r="29" spans="1:9" ht="12.95">
      <c r="A29" s="154"/>
      <c r="B29" s="154"/>
      <c r="C29" s="154"/>
      <c r="D29" s="154"/>
      <c r="E29" s="73"/>
      <c r="F29" s="160"/>
      <c r="G29" s="160"/>
      <c r="H29" s="160"/>
      <c r="I29" s="124"/>
    </row>
    <row r="30" spans="1:9" ht="12.95">
      <c r="A30" s="154"/>
      <c r="B30" s="73"/>
      <c r="C30" s="123"/>
      <c r="D30" s="123"/>
      <c r="E30" s="123"/>
      <c r="F30" s="160"/>
      <c r="G30" s="160"/>
      <c r="H30" s="160"/>
      <c r="I30" s="251"/>
    </row>
    <row r="31" spans="1:9" ht="12.95">
      <c r="A31" s="143" t="s">
        <v>210</v>
      </c>
      <c r="B31" s="200"/>
      <c r="C31" s="150"/>
      <c r="D31" s="150"/>
      <c r="E31" s="150"/>
      <c r="F31" s="165"/>
      <c r="G31" s="165"/>
      <c r="H31" s="165"/>
      <c r="I31" s="166" t="e">
        <f>F31/H31</f>
        <v>#DIV/0!</v>
      </c>
    </row>
    <row r="32" spans="1:9" ht="12.95">
      <c r="A32" s="154"/>
      <c r="B32" s="123" t="s">
        <v>84</v>
      </c>
      <c r="C32" s="154"/>
      <c r="D32" s="154"/>
      <c r="E32" s="154"/>
      <c r="F32" s="156"/>
      <c r="G32" s="156"/>
      <c r="H32" s="156"/>
      <c r="I32" s="124"/>
    </row>
    <row r="33" spans="1:11" ht="12.95">
      <c r="A33" s="123"/>
      <c r="B33" s="123" t="s">
        <v>74</v>
      </c>
      <c r="C33" s="154"/>
      <c r="D33" s="150"/>
      <c r="E33" s="154"/>
      <c r="F33" s="156"/>
      <c r="G33" s="156"/>
      <c r="H33" s="156"/>
      <c r="I33" s="124"/>
    </row>
    <row r="34" spans="1:11" ht="12.95">
      <c r="A34" s="154"/>
      <c r="B34" s="123" t="s">
        <v>78</v>
      </c>
      <c r="C34" s="154"/>
      <c r="D34" s="150"/>
      <c r="E34" s="154"/>
      <c r="F34" s="156"/>
      <c r="G34" s="156"/>
      <c r="H34" s="156"/>
      <c r="I34" s="124"/>
    </row>
    <row r="35" spans="1:11" ht="12.95">
      <c r="A35" s="123"/>
      <c r="B35" s="154"/>
      <c r="C35" s="154"/>
      <c r="D35" s="154"/>
      <c r="E35" s="154"/>
      <c r="F35" s="160"/>
      <c r="G35" s="160"/>
      <c r="H35" s="160"/>
      <c r="I35" s="124"/>
      <c r="J35" s="12"/>
      <c r="K35" s="12"/>
    </row>
    <row r="36" spans="1:11" ht="12.95">
      <c r="A36" s="123"/>
      <c r="B36" s="73"/>
      <c r="C36" s="123"/>
      <c r="D36" s="123"/>
      <c r="E36" s="123"/>
      <c r="F36" s="160"/>
      <c r="G36" s="160"/>
      <c r="H36" s="160"/>
      <c r="I36" s="251"/>
      <c r="J36" s="6"/>
      <c r="K36" s="6"/>
    </row>
    <row r="37" spans="1:11" ht="12.95">
      <c r="A37" s="143" t="s">
        <v>210</v>
      </c>
      <c r="B37" s="200"/>
      <c r="C37" s="150"/>
      <c r="D37" s="150"/>
      <c r="E37" s="150"/>
      <c r="F37" s="165"/>
      <c r="G37" s="165"/>
      <c r="H37" s="165"/>
      <c r="I37" s="166" t="e">
        <f>F37/H37</f>
        <v>#DIV/0!</v>
      </c>
      <c r="J37" s="6"/>
      <c r="K37" s="6"/>
    </row>
    <row r="38" spans="1:11" ht="12.95">
      <c r="A38" s="154"/>
      <c r="B38" s="123" t="s">
        <v>84</v>
      </c>
      <c r="C38" s="154"/>
      <c r="D38" s="154"/>
      <c r="E38" s="154"/>
      <c r="F38" s="156"/>
      <c r="G38" s="156"/>
      <c r="H38" s="156"/>
      <c r="I38" s="167" t="s">
        <v>0</v>
      </c>
      <c r="J38" s="12"/>
      <c r="K38" s="12"/>
    </row>
    <row r="39" spans="1:11" ht="12.95">
      <c r="A39" s="154"/>
      <c r="B39" s="123" t="s">
        <v>74</v>
      </c>
      <c r="C39" s="154"/>
      <c r="D39" s="154"/>
      <c r="E39" s="154"/>
      <c r="F39" s="156"/>
      <c r="G39" s="156"/>
      <c r="H39" s="156"/>
      <c r="I39" s="157"/>
      <c r="J39" s="50"/>
      <c r="K39" s="12"/>
    </row>
    <row r="40" spans="1:11" ht="12.95">
      <c r="A40" s="154"/>
      <c r="B40" s="123" t="s">
        <v>78</v>
      </c>
      <c r="C40" s="154"/>
      <c r="D40" s="154"/>
      <c r="E40" s="154"/>
      <c r="F40" s="156"/>
      <c r="G40" s="156"/>
      <c r="H40" s="156"/>
      <c r="I40" s="157"/>
      <c r="J40" s="50"/>
      <c r="K40" s="12"/>
    </row>
    <row r="41" spans="1:11">
      <c r="A41" s="9"/>
      <c r="B41" s="9"/>
      <c r="C41" s="9"/>
      <c r="D41" s="9"/>
      <c r="E41" s="9"/>
      <c r="F41" s="9"/>
      <c r="G41" s="9"/>
      <c r="H41" s="9"/>
      <c r="I41" s="66"/>
      <c r="J41" s="9"/>
      <c r="K41" s="9"/>
    </row>
    <row r="43" spans="1:11" ht="12.95">
      <c r="A43" s="150" t="s">
        <v>88</v>
      </c>
      <c r="B43" s="73" t="s">
        <v>89</v>
      </c>
      <c r="C43" s="73"/>
      <c r="D43" s="73"/>
      <c r="E43" s="73"/>
      <c r="F43" s="73"/>
      <c r="G43" s="73"/>
      <c r="H43" s="73"/>
    </row>
    <row r="44" spans="1:11" ht="12.95">
      <c r="A44" s="254" t="s">
        <v>90</v>
      </c>
      <c r="B44" s="253" t="s">
        <v>91</v>
      </c>
      <c r="C44" s="171">
        <v>1</v>
      </c>
      <c r="D44" s="171">
        <v>2</v>
      </c>
      <c r="E44" s="172">
        <v>3</v>
      </c>
      <c r="F44" s="254" t="str">
        <f>F23</f>
        <v xml:space="preserve">Soil carbon content </v>
      </c>
      <c r="G44" s="255" t="s">
        <v>379</v>
      </c>
      <c r="H44" s="254" t="str">
        <f>G23</f>
        <v>Soil bulk density (optional)</v>
      </c>
    </row>
    <row r="45" spans="1:11" ht="129.94999999999999">
      <c r="A45" s="174" t="s">
        <v>92</v>
      </c>
      <c r="B45" s="175" t="s">
        <v>93</v>
      </c>
      <c r="C45" s="176" t="s">
        <v>94</v>
      </c>
      <c r="D45" s="176" t="s">
        <v>95</v>
      </c>
      <c r="E45" s="177" t="s">
        <v>96</v>
      </c>
      <c r="F45" s="178"/>
      <c r="G45" s="178"/>
      <c r="H45" s="178"/>
    </row>
    <row r="46" spans="1:11" ht="65.099999999999994">
      <c r="A46" s="174" t="s">
        <v>98</v>
      </c>
      <c r="B46" s="175" t="s">
        <v>99</v>
      </c>
      <c r="C46" s="176" t="s">
        <v>100</v>
      </c>
      <c r="D46" s="176" t="s">
        <v>101</v>
      </c>
      <c r="E46" s="177" t="s">
        <v>102</v>
      </c>
      <c r="F46" s="178"/>
      <c r="G46" s="178"/>
      <c r="H46" s="178"/>
    </row>
    <row r="47" spans="1:11" ht="143.1">
      <c r="A47" s="175" t="s">
        <v>103</v>
      </c>
      <c r="B47" s="175" t="s">
        <v>104</v>
      </c>
      <c r="C47" s="175" t="s">
        <v>105</v>
      </c>
      <c r="D47" s="175" t="s">
        <v>106</v>
      </c>
      <c r="E47" s="175" t="s">
        <v>107</v>
      </c>
      <c r="F47" s="178"/>
      <c r="G47" s="178"/>
      <c r="H47" s="178"/>
    </row>
    <row r="48" spans="1:11" ht="12.95">
      <c r="A48" s="174" t="s">
        <v>108</v>
      </c>
      <c r="B48" s="179"/>
      <c r="C48" s="179"/>
      <c r="D48" s="73"/>
      <c r="E48" s="180" t="s">
        <v>109</v>
      </c>
      <c r="F48" s="181">
        <f>SUM(F45:F47)</f>
        <v>0</v>
      </c>
      <c r="G48" s="181">
        <f>SUM(G45:G47)</f>
        <v>0</v>
      </c>
      <c r="H48" s="181">
        <f>SUM(H45:H47)</f>
        <v>0</v>
      </c>
    </row>
    <row r="49" spans="1:18" ht="12.95">
      <c r="A49" s="73"/>
      <c r="B49" s="73"/>
      <c r="C49" s="73"/>
      <c r="D49" s="73"/>
      <c r="E49" s="180" t="s">
        <v>110</v>
      </c>
      <c r="F49" s="337"/>
      <c r="G49" s="338"/>
      <c r="H49" s="338"/>
    </row>
    <row r="50" spans="1:18" ht="12.95">
      <c r="A50" s="73"/>
      <c r="B50" s="73"/>
      <c r="C50" s="73"/>
      <c r="D50" s="73"/>
      <c r="E50" s="180"/>
      <c r="F50" s="73"/>
      <c r="G50" s="73"/>
      <c r="H50" s="73"/>
    </row>
    <row r="51" spans="1:18" ht="12.95">
      <c r="A51" s="150" t="s">
        <v>113</v>
      </c>
      <c r="B51" s="73"/>
      <c r="C51" s="73"/>
      <c r="D51" s="73"/>
      <c r="E51" s="180"/>
      <c r="F51" s="180"/>
      <c r="G51" s="180"/>
      <c r="H51" s="73"/>
    </row>
    <row r="52" spans="1:18" ht="12" customHeight="1">
      <c r="A52" s="334" t="s">
        <v>114</v>
      </c>
      <c r="B52" s="334"/>
      <c r="C52" s="334"/>
      <c r="D52" s="334"/>
      <c r="E52" s="334"/>
      <c r="F52" s="334"/>
      <c r="G52" s="334"/>
      <c r="H52" s="334"/>
    </row>
    <row r="53" spans="1:18" ht="12.95">
      <c r="A53" s="184"/>
      <c r="B53" s="184"/>
      <c r="C53" s="184"/>
      <c r="D53" s="184"/>
      <c r="E53" s="184"/>
      <c r="F53" s="184"/>
      <c r="G53" s="184"/>
      <c r="H53" s="184"/>
    </row>
    <row r="54" spans="1:18" ht="12.95">
      <c r="A54" s="150" t="s">
        <v>115</v>
      </c>
      <c r="B54" s="150"/>
      <c r="C54" s="150"/>
      <c r="D54" s="150"/>
      <c r="E54" s="150"/>
      <c r="F54" s="150"/>
      <c r="G54" s="150"/>
      <c r="H54" s="150"/>
      <c r="J54" s="7" t="s">
        <v>0</v>
      </c>
      <c r="K54" s="9"/>
    </row>
    <row r="55" spans="1:18" ht="27" customHeight="1">
      <c r="A55" s="339" t="s">
        <v>384</v>
      </c>
      <c r="B55" s="339"/>
      <c r="C55" s="339"/>
      <c r="D55" s="339"/>
      <c r="E55" s="339"/>
      <c r="F55" s="339"/>
      <c r="G55" s="339"/>
      <c r="H55" s="339"/>
      <c r="I55" s="61"/>
      <c r="J55" s="8"/>
      <c r="K55" s="8"/>
      <c r="L55" s="8"/>
      <c r="M55" s="8"/>
      <c r="N55" s="8"/>
      <c r="O55" s="8"/>
      <c r="P55" s="8"/>
      <c r="Q55" s="8"/>
      <c r="R55" s="8"/>
    </row>
    <row r="56" spans="1:18" ht="30.95" customHeight="1">
      <c r="A56" s="339" t="s">
        <v>385</v>
      </c>
      <c r="B56" s="339"/>
      <c r="C56" s="339"/>
      <c r="D56" s="339"/>
      <c r="E56" s="339"/>
      <c r="F56" s="339"/>
      <c r="G56" s="339"/>
      <c r="H56" s="339"/>
      <c r="I56" s="355"/>
      <c r="J56" s="355"/>
      <c r="K56" s="355"/>
      <c r="L56" s="355"/>
      <c r="M56" s="355"/>
      <c r="N56" s="355"/>
      <c r="O56" s="355"/>
      <c r="P56" s="355"/>
      <c r="Q56" s="355"/>
      <c r="R56" s="355"/>
    </row>
    <row r="57" spans="1:18" ht="12.95">
      <c r="A57" s="150"/>
      <c r="B57" s="73"/>
      <c r="C57" s="150"/>
      <c r="D57" s="73"/>
      <c r="E57" s="73"/>
      <c r="F57" s="73"/>
      <c r="G57" s="73"/>
      <c r="H57" s="73"/>
    </row>
    <row r="58" spans="1:18" ht="12.95">
      <c r="A58" s="154" t="s">
        <v>386</v>
      </c>
      <c r="B58" s="123"/>
      <c r="C58" s="123"/>
      <c r="D58" s="123"/>
      <c r="E58" s="123"/>
      <c r="F58" s="123"/>
      <c r="G58" s="123"/>
      <c r="H58" s="123"/>
      <c r="I58" s="60"/>
    </row>
    <row r="59" spans="1:18" ht="36.950000000000003" customHeight="1">
      <c r="A59" s="339" t="s">
        <v>387</v>
      </c>
      <c r="B59" s="339"/>
      <c r="C59" s="339"/>
      <c r="D59" s="339"/>
      <c r="E59" s="339"/>
      <c r="F59" s="339"/>
      <c r="G59" s="339"/>
      <c r="H59" s="339"/>
      <c r="I59" s="355"/>
      <c r="J59" s="355"/>
      <c r="K59" s="355"/>
      <c r="L59" s="355"/>
      <c r="M59" s="355"/>
      <c r="N59" s="355"/>
      <c r="O59" s="355"/>
      <c r="P59" s="355"/>
      <c r="Q59" s="355"/>
      <c r="R59" s="355"/>
    </row>
    <row r="60" spans="1:18" ht="38.1" customHeight="1">
      <c r="A60" s="339" t="s">
        <v>388</v>
      </c>
      <c r="B60" s="339"/>
      <c r="C60" s="339"/>
      <c r="D60" s="339"/>
      <c r="E60" s="339"/>
      <c r="F60" s="339"/>
      <c r="G60" s="339"/>
      <c r="H60" s="339"/>
      <c r="I60" s="355"/>
      <c r="J60" s="355"/>
      <c r="K60" s="355"/>
      <c r="L60" s="355"/>
      <c r="M60" s="355"/>
      <c r="N60" s="355"/>
      <c r="O60" s="355"/>
      <c r="P60" s="355"/>
      <c r="Q60" s="355"/>
      <c r="R60" s="355"/>
    </row>
    <row r="61" spans="1:18" ht="36.950000000000003" customHeight="1">
      <c r="A61" s="339" t="s">
        <v>389</v>
      </c>
      <c r="B61" s="339"/>
      <c r="C61" s="339"/>
      <c r="D61" s="339"/>
      <c r="E61" s="339"/>
      <c r="F61" s="339"/>
      <c r="G61" s="339"/>
      <c r="H61" s="339"/>
      <c r="I61" s="355"/>
      <c r="J61" s="355"/>
      <c r="K61" s="355"/>
      <c r="L61" s="355"/>
      <c r="M61" s="355"/>
      <c r="N61" s="355"/>
      <c r="O61" s="355"/>
      <c r="P61" s="355"/>
      <c r="Q61" s="355"/>
      <c r="R61" s="355"/>
    </row>
    <row r="62" spans="1:18" ht="93" customHeight="1">
      <c r="A62" s="339" t="s">
        <v>390</v>
      </c>
      <c r="B62" s="339"/>
      <c r="C62" s="339"/>
      <c r="D62" s="339"/>
      <c r="E62" s="339"/>
      <c r="F62" s="339"/>
      <c r="G62" s="339"/>
      <c r="H62" s="339"/>
      <c r="I62" s="355"/>
      <c r="J62" s="355"/>
      <c r="K62" s="355"/>
      <c r="L62" s="355"/>
      <c r="M62" s="355"/>
      <c r="N62" s="355"/>
      <c r="O62" s="355"/>
      <c r="P62" s="355"/>
      <c r="Q62" s="355"/>
      <c r="R62" s="355"/>
    </row>
    <row r="63" spans="1:18" ht="78.95" customHeight="1">
      <c r="A63" s="339" t="s">
        <v>391</v>
      </c>
      <c r="B63" s="339"/>
      <c r="C63" s="339"/>
      <c r="D63" s="339"/>
      <c r="E63" s="339"/>
      <c r="F63" s="339"/>
      <c r="G63" s="339"/>
      <c r="H63" s="339"/>
      <c r="I63" s="355"/>
      <c r="J63" s="355"/>
      <c r="K63" s="355"/>
      <c r="L63" s="355"/>
      <c r="M63" s="355"/>
      <c r="N63" s="355"/>
      <c r="O63" s="355"/>
      <c r="P63" s="355"/>
      <c r="Q63" s="355"/>
      <c r="R63" s="355"/>
    </row>
    <row r="64" spans="1:18" ht="23.1" customHeight="1">
      <c r="A64" s="339" t="s">
        <v>392</v>
      </c>
      <c r="B64" s="339"/>
      <c r="C64" s="339"/>
      <c r="D64" s="339"/>
      <c r="E64" s="339"/>
      <c r="F64" s="339"/>
      <c r="G64" s="339"/>
      <c r="H64" s="339"/>
      <c r="I64" s="355"/>
      <c r="J64" s="355"/>
      <c r="K64" s="355"/>
      <c r="L64" s="355"/>
      <c r="M64" s="355"/>
      <c r="N64" s="355"/>
      <c r="O64" s="355"/>
      <c r="P64" s="355"/>
      <c r="Q64" s="355"/>
      <c r="R64" s="355"/>
    </row>
    <row r="65" spans="1:18" ht="119.1" customHeight="1">
      <c r="A65" s="339" t="s">
        <v>393</v>
      </c>
      <c r="B65" s="339"/>
      <c r="C65" s="339"/>
      <c r="D65" s="339"/>
      <c r="E65" s="339"/>
      <c r="F65" s="339"/>
      <c r="G65" s="339"/>
      <c r="H65" s="339"/>
      <c r="I65" s="355"/>
      <c r="J65" s="355"/>
      <c r="K65" s="355"/>
      <c r="L65" s="355"/>
      <c r="M65" s="355"/>
      <c r="N65" s="355"/>
      <c r="O65" s="355"/>
      <c r="P65" s="355"/>
      <c r="Q65" s="355"/>
      <c r="R65" s="355"/>
    </row>
    <row r="66" spans="1:18" ht="24.95" customHeight="1">
      <c r="A66" s="339" t="s">
        <v>394</v>
      </c>
      <c r="B66" s="339"/>
      <c r="C66" s="339"/>
      <c r="D66" s="339"/>
      <c r="E66" s="339"/>
      <c r="F66" s="339"/>
      <c r="G66" s="339"/>
      <c r="H66" s="339"/>
      <c r="I66" s="355"/>
      <c r="J66" s="355"/>
      <c r="K66" s="355"/>
      <c r="L66" s="355"/>
      <c r="M66" s="355"/>
      <c r="N66" s="355"/>
      <c r="O66" s="355"/>
      <c r="P66" s="355"/>
      <c r="Q66" s="355"/>
      <c r="R66" s="355"/>
    </row>
    <row r="67" spans="1:18" ht="63" customHeight="1">
      <c r="A67" s="339" t="s">
        <v>395</v>
      </c>
      <c r="B67" s="339"/>
      <c r="C67" s="339"/>
      <c r="D67" s="339"/>
      <c r="E67" s="339"/>
      <c r="F67" s="339"/>
      <c r="G67" s="339"/>
      <c r="H67" s="339"/>
      <c r="I67" s="355"/>
      <c r="J67" s="355"/>
      <c r="K67" s="355"/>
      <c r="L67" s="355"/>
      <c r="M67" s="355"/>
      <c r="N67" s="355"/>
      <c r="O67" s="355"/>
      <c r="P67" s="355"/>
      <c r="Q67" s="355"/>
      <c r="R67" s="355"/>
    </row>
    <row r="68" spans="1:18" ht="18.95" customHeight="1">
      <c r="A68" s="184"/>
      <c r="B68" s="184"/>
      <c r="C68" s="184"/>
      <c r="D68" s="184"/>
      <c r="E68" s="184"/>
      <c r="F68" s="184"/>
      <c r="G68" s="184"/>
      <c r="H68" s="184"/>
      <c r="I68" s="62"/>
      <c r="J68" s="51"/>
      <c r="K68" s="51"/>
      <c r="L68" s="51"/>
      <c r="M68" s="51"/>
      <c r="N68" s="51"/>
      <c r="O68" s="51"/>
      <c r="P68" s="51"/>
      <c r="Q68" s="51"/>
      <c r="R68" s="51"/>
    </row>
    <row r="69" spans="1:18" ht="18.95" customHeight="1">
      <c r="A69" s="256" t="s">
        <v>119</v>
      </c>
      <c r="B69" s="184"/>
      <c r="C69" s="184"/>
      <c r="D69" s="184"/>
      <c r="E69" s="184"/>
      <c r="F69" s="184"/>
      <c r="G69" s="184"/>
      <c r="H69" s="184"/>
      <c r="I69" s="62"/>
      <c r="J69" s="51"/>
      <c r="K69" s="51"/>
      <c r="L69" s="51"/>
      <c r="M69" s="51"/>
      <c r="N69" s="51"/>
      <c r="O69" s="51"/>
      <c r="P69" s="51"/>
      <c r="Q69" s="51"/>
      <c r="R69" s="51"/>
    </row>
    <row r="70" spans="1:18" ht="18" customHeight="1">
      <c r="A70" s="339" t="s">
        <v>297</v>
      </c>
      <c r="B70" s="339"/>
      <c r="C70" s="339"/>
      <c r="D70" s="339"/>
      <c r="E70" s="339"/>
      <c r="F70" s="339"/>
      <c r="G70" s="339"/>
      <c r="H70" s="339"/>
      <c r="I70" s="62"/>
      <c r="J70" s="51"/>
      <c r="K70" s="51"/>
      <c r="L70" s="51"/>
      <c r="M70" s="51"/>
      <c r="N70" s="51"/>
      <c r="O70" s="51"/>
      <c r="P70" s="51"/>
      <c r="Q70" s="51"/>
      <c r="R70" s="51"/>
    </row>
    <row r="71" spans="1:18" ht="12.95">
      <c r="A71" s="73"/>
      <c r="B71" s="73"/>
      <c r="C71" s="73"/>
      <c r="D71" s="73"/>
      <c r="E71" s="73"/>
      <c r="F71" s="73"/>
      <c r="G71" s="73"/>
      <c r="H71" s="73"/>
    </row>
    <row r="72" spans="1:18" ht="12.95">
      <c r="A72" s="150" t="s">
        <v>396</v>
      </c>
      <c r="B72" s="73"/>
      <c r="C72" s="73"/>
      <c r="D72" s="73"/>
      <c r="E72" s="73"/>
      <c r="F72" s="73"/>
      <c r="G72" s="73"/>
      <c r="H72" s="73"/>
    </row>
    <row r="73" spans="1:18" ht="123" customHeight="1">
      <c r="A73" s="339" t="s">
        <v>397</v>
      </c>
      <c r="B73" s="339"/>
      <c r="C73" s="339"/>
      <c r="D73" s="339"/>
      <c r="E73" s="339"/>
      <c r="F73" s="339"/>
      <c r="G73" s="339"/>
      <c r="H73" s="339"/>
      <c r="I73" s="355"/>
      <c r="J73" s="355"/>
      <c r="K73" s="355"/>
      <c r="L73" s="355"/>
      <c r="M73" s="355"/>
      <c r="N73" s="355"/>
      <c r="O73" s="355"/>
      <c r="P73" s="355"/>
      <c r="Q73" s="355"/>
      <c r="R73" s="355"/>
    </row>
    <row r="74" spans="1:18" ht="12" customHeight="1">
      <c r="A74" s="339" t="s">
        <v>398</v>
      </c>
      <c r="B74" s="339"/>
      <c r="C74" s="339"/>
      <c r="D74" s="339"/>
      <c r="E74" s="339"/>
      <c r="F74" s="339"/>
      <c r="G74" s="339"/>
      <c r="H74" s="339"/>
      <c r="I74" s="355"/>
      <c r="J74" s="355"/>
      <c r="K74" s="355"/>
      <c r="L74" s="355"/>
      <c r="M74" s="355"/>
      <c r="N74" s="355"/>
      <c r="O74" s="355"/>
      <c r="P74" s="355"/>
      <c r="Q74" s="355"/>
      <c r="R74" s="355"/>
    </row>
    <row r="75" spans="1:18" ht="15.6">
      <c r="A75"/>
    </row>
    <row r="76" spans="1:18" ht="14.45">
      <c r="A76" s="52"/>
    </row>
  </sheetData>
  <mergeCells count="43">
    <mergeCell ref="A74:H74"/>
    <mergeCell ref="I74:P74"/>
    <mergeCell ref="Q74:R74"/>
    <mergeCell ref="A63:H63"/>
    <mergeCell ref="I63:P63"/>
    <mergeCell ref="Q63:R63"/>
    <mergeCell ref="A64:H64"/>
    <mergeCell ref="I64:P64"/>
    <mergeCell ref="Q64:R64"/>
    <mergeCell ref="A65:H65"/>
    <mergeCell ref="I65:P65"/>
    <mergeCell ref="Q65:R65"/>
    <mergeCell ref="A66:H66"/>
    <mergeCell ref="I66:P66"/>
    <mergeCell ref="Q66:R66"/>
    <mergeCell ref="A67:H67"/>
    <mergeCell ref="B13:E13"/>
    <mergeCell ref="I67:P67"/>
    <mergeCell ref="Q67:R67"/>
    <mergeCell ref="Q59:R59"/>
    <mergeCell ref="A60:H60"/>
    <mergeCell ref="I60:P60"/>
    <mergeCell ref="Q60:R60"/>
    <mergeCell ref="A61:H61"/>
    <mergeCell ref="I61:P61"/>
    <mergeCell ref="Q61:R61"/>
    <mergeCell ref="F49:H49"/>
    <mergeCell ref="A73:H73"/>
    <mergeCell ref="I73:P73"/>
    <mergeCell ref="Q73:R73"/>
    <mergeCell ref="A70:H70"/>
    <mergeCell ref="A18:B18"/>
    <mergeCell ref="A55:H55"/>
    <mergeCell ref="A56:H56"/>
    <mergeCell ref="I56:P56"/>
    <mergeCell ref="A52:H52"/>
    <mergeCell ref="C23:E23"/>
    <mergeCell ref="Q56:R56"/>
    <mergeCell ref="A59:H59"/>
    <mergeCell ref="I59:P59"/>
    <mergeCell ref="A62:H62"/>
    <mergeCell ref="I62:P62"/>
    <mergeCell ref="Q62:R62"/>
  </mergeCells>
  <conditionalFormatting sqref="F48:H48">
    <cfRule type="cellIs" dxfId="44" priority="1" operator="lessThan">
      <formula>5</formula>
    </cfRule>
    <cfRule type="cellIs" dxfId="43" priority="2" operator="between">
      <formula>5</formula>
      <formula>7</formula>
    </cfRule>
    <cfRule type="cellIs" dxfId="42" priority="3" operator="greaterThan">
      <formula>7</formula>
    </cfRule>
  </conditionalFormatting>
  <hyperlinks>
    <hyperlink ref="B8" r:id="rId1" xr:uid="{945772C8-AF39-4943-A53E-38B0E9391FD7}"/>
    <hyperlink ref="B9" r:id="rId2" xr:uid="{52F634E4-AF08-B447-B23A-90B765EB6D25}"/>
    <hyperlink ref="F12" r:id="rId3" xr:uid="{901E9BBA-3FB5-9841-89EC-227A1509E225}"/>
    <hyperlink ref="F14" r:id="rId4" xr:uid="{5BF93095-4855-684C-8D98-8439AA0DF413}"/>
    <hyperlink ref="F13" r:id="rId5" xr:uid="{4C8CF520-5AEF-304D-A14A-D2595C48BE04}"/>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1AC1C2F4-F44E-4A40-80FD-E38A0BEAABE9}">
          <x14:formula1>
            <xm:f>Sheet1!$A$1:$A$3</xm:f>
          </x14:formula1>
          <xm:sqref>F45:H47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346B-2C91-DE4A-A724-C0CF76993B00}">
  <dimension ref="A1:J72"/>
  <sheetViews>
    <sheetView showGridLines="0" zoomScale="110" zoomScaleNormal="110" workbookViewId="0">
      <selection activeCell="A17" sqref="A17"/>
    </sheetView>
  </sheetViews>
  <sheetFormatPr defaultColWidth="10.875" defaultRowHeight="12"/>
  <cols>
    <col min="1" max="7" width="23.875" style="7" customWidth="1"/>
    <col min="8" max="8" width="23.875" style="58" customWidth="1"/>
    <col min="9" max="10" width="27" style="7" customWidth="1"/>
    <col min="11" max="16384" width="10.875" style="7"/>
  </cols>
  <sheetData>
    <row r="1" spans="1:6" ht="12.95">
      <c r="A1" s="122" t="s">
        <v>19</v>
      </c>
      <c r="B1" s="123" t="s">
        <v>299</v>
      </c>
      <c r="C1" s="73"/>
      <c r="D1" s="73"/>
      <c r="E1" s="73"/>
      <c r="F1" s="73"/>
    </row>
    <row r="2" spans="1:6" ht="12.95">
      <c r="A2" s="122" t="s">
        <v>21</v>
      </c>
      <c r="B2" s="123" t="s">
        <v>399</v>
      </c>
      <c r="C2" s="73"/>
      <c r="D2" s="73"/>
      <c r="E2" s="73"/>
      <c r="F2" s="73"/>
    </row>
    <row r="3" spans="1:6" ht="12.95">
      <c r="A3" s="123" t="s">
        <v>23</v>
      </c>
      <c r="B3" s="123" t="s">
        <v>24</v>
      </c>
      <c r="C3" s="73"/>
      <c r="D3" s="73"/>
      <c r="E3" s="73"/>
      <c r="F3" s="73"/>
    </row>
    <row r="4" spans="1:6" ht="12.95">
      <c r="A4" s="123" t="s">
        <v>25</v>
      </c>
      <c r="B4" s="123" t="s">
        <v>235</v>
      </c>
      <c r="C4" s="73"/>
      <c r="D4" s="73"/>
      <c r="E4" s="73"/>
      <c r="F4" s="73"/>
    </row>
    <row r="5" spans="1:6" ht="12.95">
      <c r="A5" s="123" t="s">
        <v>27</v>
      </c>
      <c r="B5" s="123" t="s">
        <v>400</v>
      </c>
      <c r="C5" s="73"/>
      <c r="D5" s="73"/>
      <c r="E5" s="73"/>
      <c r="F5" s="73"/>
    </row>
    <row r="6" spans="1:6" ht="12.95">
      <c r="A6" s="73"/>
      <c r="B6" s="73"/>
      <c r="C6" s="73"/>
      <c r="D6" s="73"/>
      <c r="E6" s="73"/>
      <c r="F6" s="73"/>
    </row>
    <row r="7" spans="1:6" ht="12.95">
      <c r="A7" s="73" t="s">
        <v>29</v>
      </c>
      <c r="B7" s="73" t="s">
        <v>401</v>
      </c>
      <c r="C7" s="73"/>
      <c r="D7" s="73"/>
      <c r="E7" s="73"/>
      <c r="F7" s="243"/>
    </row>
    <row r="8" spans="1:6" ht="12.95">
      <c r="A8" s="73" t="s">
        <v>31</v>
      </c>
      <c r="B8" s="130" t="s">
        <v>402</v>
      </c>
      <c r="C8" s="73"/>
      <c r="D8" s="73"/>
      <c r="E8" s="73"/>
      <c r="F8" s="243"/>
    </row>
    <row r="9" spans="1:6" ht="12.95">
      <c r="A9" s="73" t="s">
        <v>403</v>
      </c>
      <c r="B9" s="73" t="s">
        <v>404</v>
      </c>
      <c r="C9" s="73"/>
      <c r="D9" s="73"/>
      <c r="E9" s="73"/>
      <c r="F9" s="243"/>
    </row>
    <row r="10" spans="1:6" ht="12.95">
      <c r="A10" s="73" t="s">
        <v>405</v>
      </c>
      <c r="B10" s="73" t="s">
        <v>406</v>
      </c>
      <c r="C10" s="73"/>
      <c r="D10" s="73"/>
      <c r="E10" s="73"/>
      <c r="F10" s="243"/>
    </row>
    <row r="11" spans="1:6" ht="12.95">
      <c r="A11" s="73" t="s">
        <v>407</v>
      </c>
      <c r="B11" s="73" t="s">
        <v>408</v>
      </c>
      <c r="C11" s="73"/>
      <c r="D11" s="73"/>
      <c r="E11" s="73"/>
      <c r="F11" s="243"/>
    </row>
    <row r="12" spans="1:6" ht="12.95">
      <c r="A12" s="73" t="s">
        <v>38</v>
      </c>
      <c r="B12" s="73" t="s">
        <v>39</v>
      </c>
      <c r="C12" s="73"/>
      <c r="D12" s="73"/>
      <c r="E12" s="73"/>
      <c r="F12" s="243"/>
    </row>
    <row r="13" spans="1:6" ht="12.95">
      <c r="A13" s="73" t="s">
        <v>40</v>
      </c>
      <c r="B13" s="73" t="s">
        <v>39</v>
      </c>
      <c r="C13" s="73"/>
      <c r="D13" s="73"/>
      <c r="E13" s="73"/>
      <c r="F13" s="243"/>
    </row>
    <row r="14" spans="1:6" ht="12.95">
      <c r="A14" s="150"/>
      <c r="B14" s="73"/>
      <c r="C14" s="73"/>
      <c r="D14" s="73"/>
      <c r="E14" s="73"/>
      <c r="F14" s="243"/>
    </row>
    <row r="15" spans="1:6" ht="12.95">
      <c r="A15" s="327" t="s">
        <v>41</v>
      </c>
      <c r="B15" s="328"/>
      <c r="F15" s="11"/>
    </row>
    <row r="16" spans="1:6" ht="12.95">
      <c r="A16" s="125" t="s">
        <v>42</v>
      </c>
      <c r="B16" s="126"/>
      <c r="F16" s="11"/>
    </row>
    <row r="17" spans="1:10" ht="12.95">
      <c r="A17" s="127" t="s">
        <v>43</v>
      </c>
      <c r="B17" s="128"/>
    </row>
    <row r="18" spans="1:10" ht="12.95">
      <c r="A18" s="257"/>
      <c r="B18" s="73"/>
      <c r="C18" s="73"/>
      <c r="D18" s="73"/>
      <c r="E18" s="73"/>
      <c r="F18" s="136" t="s">
        <v>320</v>
      </c>
      <c r="G18" s="136" t="s">
        <v>44</v>
      </c>
      <c r="H18" s="142"/>
    </row>
    <row r="19" spans="1:10" ht="12.95">
      <c r="A19" s="73"/>
      <c r="B19" s="150" t="s">
        <v>409</v>
      </c>
      <c r="C19" s="73"/>
      <c r="D19" s="357" t="s">
        <v>410</v>
      </c>
      <c r="E19" s="357"/>
      <c r="F19" s="150" t="s">
        <v>411</v>
      </c>
      <c r="G19" s="73"/>
      <c r="H19" s="132" t="s">
        <v>412</v>
      </c>
    </row>
    <row r="20" spans="1:10" s="23" customFormat="1" ht="12.95">
      <c r="A20" s="246" t="s">
        <v>49</v>
      </c>
      <c r="B20" s="134" t="s">
        <v>51</v>
      </c>
      <c r="C20" s="134" t="s">
        <v>413</v>
      </c>
      <c r="D20" s="332" t="s">
        <v>414</v>
      </c>
      <c r="E20" s="332"/>
      <c r="F20" s="134" t="s">
        <v>415</v>
      </c>
      <c r="G20" s="134" t="s">
        <v>54</v>
      </c>
      <c r="H20" s="134"/>
      <c r="I20" s="7"/>
      <c r="J20" s="7"/>
    </row>
    <row r="21" spans="1:10" ht="12.95">
      <c r="A21" s="73"/>
      <c r="B21" s="73" t="s">
        <v>56</v>
      </c>
      <c r="C21" s="136" t="s">
        <v>56</v>
      </c>
      <c r="D21" s="138" t="s">
        <v>57</v>
      </c>
      <c r="E21" s="137" t="s">
        <v>58</v>
      </c>
      <c r="F21" s="138" t="s">
        <v>59</v>
      </c>
      <c r="G21" s="138" t="s">
        <v>60</v>
      </c>
      <c r="H21" s="132" t="s">
        <v>55</v>
      </c>
    </row>
    <row r="22" spans="1:10" ht="12" customHeight="1">
      <c r="A22" s="143" t="s">
        <v>210</v>
      </c>
      <c r="B22" s="133"/>
      <c r="C22" s="73"/>
      <c r="D22" s="73"/>
      <c r="E22" s="258" t="s">
        <v>293</v>
      </c>
      <c r="F22" s="73"/>
      <c r="G22" s="73"/>
      <c r="H22" s="142"/>
    </row>
    <row r="23" spans="1:10" ht="12.95">
      <c r="A23" s="73"/>
      <c r="B23" s="144" t="s">
        <v>416</v>
      </c>
      <c r="C23" s="144" t="s">
        <v>417</v>
      </c>
      <c r="D23" s="145"/>
      <c r="E23" s="195"/>
      <c r="F23" s="148"/>
      <c r="G23" s="148"/>
      <c r="H23" s="149" t="e">
        <f>(F23/G23)*E23</f>
        <v>#DIV/0!</v>
      </c>
    </row>
    <row r="24" spans="1:10" ht="12.95">
      <c r="A24" s="73"/>
      <c r="B24" s="144" t="s">
        <v>418</v>
      </c>
      <c r="C24" s="144" t="s">
        <v>419</v>
      </c>
      <c r="D24" s="145"/>
      <c r="E24" s="195"/>
      <c r="F24" s="148"/>
      <c r="G24" s="148"/>
      <c r="H24" s="149" t="e">
        <f>(F24/G24)*E24</f>
        <v>#DIV/0!</v>
      </c>
    </row>
    <row r="25" spans="1:10" ht="12.95">
      <c r="A25" s="73"/>
      <c r="B25" s="144" t="s">
        <v>420</v>
      </c>
      <c r="C25" s="144" t="s">
        <v>421</v>
      </c>
      <c r="D25" s="145"/>
      <c r="E25" s="195"/>
      <c r="F25" s="148"/>
      <c r="G25" s="148"/>
      <c r="H25" s="149" t="e">
        <f>F25/G25</f>
        <v>#DIV/0!</v>
      </c>
    </row>
    <row r="26" spans="1:10" s="9" customFormat="1" ht="12.95">
      <c r="A26" s="73"/>
      <c r="B26" s="150" t="s">
        <v>271</v>
      </c>
      <c r="C26" s="150"/>
      <c r="D26" s="150"/>
      <c r="E26" s="150"/>
      <c r="F26" s="152"/>
      <c r="G26" s="152"/>
      <c r="H26" s="153" t="e">
        <f>SUM(H23:H25)</f>
        <v>#DIV/0!</v>
      </c>
      <c r="I26" s="7"/>
      <c r="J26" s="7"/>
    </row>
    <row r="27" spans="1:10" s="12" customFormat="1" ht="12.95">
      <c r="A27" s="73"/>
      <c r="B27" s="123" t="s">
        <v>84</v>
      </c>
      <c r="C27" s="259"/>
      <c r="D27" s="154"/>
      <c r="E27" s="154"/>
      <c r="F27" s="156"/>
      <c r="G27" s="156"/>
      <c r="H27" s="142"/>
      <c r="I27" s="7"/>
      <c r="J27" s="7"/>
    </row>
    <row r="28" spans="1:10" ht="12.95">
      <c r="A28" s="154"/>
      <c r="B28" s="123" t="s">
        <v>74</v>
      </c>
      <c r="C28" s="154"/>
      <c r="D28" s="150"/>
      <c r="E28" s="154"/>
      <c r="F28" s="156"/>
      <c r="G28" s="156"/>
      <c r="H28" s="142"/>
      <c r="I28" s="6"/>
    </row>
    <row r="29" spans="1:10" ht="12.95">
      <c r="A29" s="73"/>
      <c r="B29" s="123" t="s">
        <v>78</v>
      </c>
      <c r="C29" s="154"/>
      <c r="D29" s="150"/>
      <c r="E29" s="154"/>
      <c r="F29" s="156"/>
      <c r="G29" s="156"/>
      <c r="H29" s="142"/>
      <c r="I29" s="6"/>
    </row>
    <row r="30" spans="1:10" s="12" customFormat="1" ht="12.95">
      <c r="A30" s="154"/>
      <c r="B30" s="154"/>
      <c r="C30" s="154"/>
      <c r="D30" s="154"/>
      <c r="E30" s="154"/>
      <c r="F30" s="160"/>
      <c r="G30" s="160"/>
      <c r="H30" s="157"/>
      <c r="I30" s="7"/>
      <c r="J30" s="7"/>
    </row>
    <row r="31" spans="1:10" s="6" customFormat="1" ht="12.95">
      <c r="A31" s="143" t="s">
        <v>210</v>
      </c>
      <c r="B31" s="200"/>
      <c r="C31" s="123"/>
      <c r="D31" s="123"/>
      <c r="E31" s="123"/>
      <c r="F31" s="160"/>
      <c r="G31" s="160"/>
      <c r="H31" s="161"/>
      <c r="I31" s="7"/>
      <c r="J31" s="7"/>
    </row>
    <row r="32" spans="1:10" s="6" customFormat="1" ht="12.95">
      <c r="A32" s="154"/>
      <c r="B32" s="144" t="s">
        <v>416</v>
      </c>
      <c r="C32" s="144" t="s">
        <v>417</v>
      </c>
      <c r="D32" s="145"/>
      <c r="E32" s="195"/>
      <c r="F32" s="148"/>
      <c r="G32" s="165"/>
      <c r="H32" s="149" t="e">
        <f>(F32/G32)*E32</f>
        <v>#DIV/0!</v>
      </c>
      <c r="I32" s="7"/>
      <c r="J32" s="7"/>
    </row>
    <row r="33" spans="1:10" s="6" customFormat="1" ht="12.95">
      <c r="A33" s="154"/>
      <c r="B33" s="144" t="s">
        <v>418</v>
      </c>
      <c r="C33" s="144" t="s">
        <v>419</v>
      </c>
      <c r="D33" s="145"/>
      <c r="E33" s="195"/>
      <c r="F33" s="148"/>
      <c r="G33" s="165"/>
      <c r="H33" s="149" t="e">
        <f>(F33/G33)*E33</f>
        <v>#DIV/0!</v>
      </c>
      <c r="I33" s="7"/>
      <c r="J33" s="7"/>
    </row>
    <row r="34" spans="1:10" s="6" customFormat="1" ht="12.95">
      <c r="A34" s="123"/>
      <c r="B34" s="144" t="s">
        <v>420</v>
      </c>
      <c r="C34" s="144" t="s">
        <v>421</v>
      </c>
      <c r="D34" s="145"/>
      <c r="E34" s="195"/>
      <c r="F34" s="148"/>
      <c r="G34" s="165"/>
      <c r="H34" s="149" t="e">
        <f>(F34/G34)*E34</f>
        <v>#DIV/0!</v>
      </c>
      <c r="I34" s="7"/>
      <c r="J34" s="7"/>
    </row>
    <row r="35" spans="1:10" s="12" customFormat="1" ht="12.95">
      <c r="A35" s="154"/>
      <c r="B35" s="154" t="s">
        <v>271</v>
      </c>
      <c r="C35" s="154"/>
      <c r="D35" s="154"/>
      <c r="E35" s="154"/>
      <c r="F35" s="160"/>
      <c r="G35" s="160"/>
      <c r="H35" s="166" t="e">
        <f>SUM(H32:H34)</f>
        <v>#DIV/0!</v>
      </c>
      <c r="I35" s="6"/>
      <c r="J35" s="6"/>
    </row>
    <row r="36" spans="1:10" s="12" customFormat="1" ht="12.95">
      <c r="A36" s="123"/>
      <c r="B36" s="123" t="s">
        <v>84</v>
      </c>
      <c r="C36" s="154"/>
      <c r="D36" s="154"/>
      <c r="E36" s="154"/>
      <c r="F36" s="156"/>
      <c r="G36" s="156"/>
      <c r="H36" s="142"/>
      <c r="I36" s="6"/>
      <c r="J36" s="6"/>
    </row>
    <row r="37" spans="1:10" ht="12.95">
      <c r="A37" s="123"/>
      <c r="B37" s="123" t="s">
        <v>74</v>
      </c>
      <c r="C37" s="154"/>
      <c r="D37" s="150"/>
      <c r="E37" s="154"/>
      <c r="F37" s="156"/>
      <c r="G37" s="156"/>
      <c r="H37" s="142"/>
      <c r="I37" s="6"/>
    </row>
    <row r="38" spans="1:10" ht="12.95">
      <c r="A38" s="73"/>
      <c r="B38" s="123" t="s">
        <v>78</v>
      </c>
      <c r="C38" s="154"/>
      <c r="D38" s="150"/>
      <c r="E38" s="154"/>
      <c r="F38" s="156"/>
      <c r="G38" s="156"/>
      <c r="H38" s="142"/>
      <c r="I38" s="6"/>
    </row>
    <row r="39" spans="1:10" s="12" customFormat="1" ht="12.95">
      <c r="A39" s="154"/>
      <c r="B39" s="154"/>
      <c r="C39" s="154"/>
      <c r="D39" s="154"/>
      <c r="E39" s="154"/>
      <c r="F39" s="160"/>
      <c r="G39" s="160"/>
      <c r="H39" s="142"/>
      <c r="I39" s="47"/>
      <c r="J39" s="47"/>
    </row>
    <row r="40" spans="1:10" s="6" customFormat="1" ht="12.95">
      <c r="A40" s="143" t="s">
        <v>210</v>
      </c>
      <c r="B40" s="200"/>
      <c r="C40" s="123"/>
      <c r="D40" s="123"/>
      <c r="E40" s="123"/>
      <c r="F40" s="160"/>
      <c r="G40" s="160"/>
      <c r="H40" s="168"/>
      <c r="I40" s="12"/>
      <c r="J40" s="12"/>
    </row>
    <row r="41" spans="1:10" s="6" customFormat="1" ht="12.95">
      <c r="A41" s="123"/>
      <c r="B41" s="144" t="s">
        <v>416</v>
      </c>
      <c r="C41" s="144" t="s">
        <v>417</v>
      </c>
      <c r="D41" s="145"/>
      <c r="E41" s="195"/>
      <c r="F41" s="148"/>
      <c r="G41" s="165"/>
      <c r="H41" s="149" t="e">
        <f>(F41/G41)*E41</f>
        <v>#DIV/0!</v>
      </c>
      <c r="I41" s="50"/>
      <c r="J41" s="12"/>
    </row>
    <row r="42" spans="1:10" s="6" customFormat="1" ht="12.95">
      <c r="A42" s="123"/>
      <c r="B42" s="144" t="s">
        <v>418</v>
      </c>
      <c r="C42" s="144" t="s">
        <v>419</v>
      </c>
      <c r="D42" s="145"/>
      <c r="E42" s="195"/>
      <c r="F42" s="148"/>
      <c r="G42" s="165"/>
      <c r="H42" s="149" t="e">
        <f>(F42/G42)*E42</f>
        <v>#DIV/0!</v>
      </c>
      <c r="I42" s="12"/>
      <c r="J42" s="12"/>
    </row>
    <row r="43" spans="1:10" s="6" customFormat="1" ht="12.95">
      <c r="A43" s="123"/>
      <c r="B43" s="144" t="s">
        <v>420</v>
      </c>
      <c r="C43" s="144" t="s">
        <v>421</v>
      </c>
      <c r="D43" s="145"/>
      <c r="E43" s="195"/>
      <c r="F43" s="148"/>
      <c r="G43" s="165"/>
      <c r="H43" s="149" t="e">
        <f>(F43/G43)*E43</f>
        <v>#DIV/0!</v>
      </c>
      <c r="I43" s="12"/>
      <c r="J43" s="12"/>
    </row>
    <row r="44" spans="1:10" s="12" customFormat="1" ht="12.95">
      <c r="A44" s="154"/>
      <c r="B44" s="154" t="s">
        <v>271</v>
      </c>
      <c r="C44" s="154"/>
      <c r="D44" s="154"/>
      <c r="E44" s="154"/>
      <c r="F44" s="160"/>
      <c r="G44" s="160"/>
      <c r="H44" s="166" t="e">
        <f>SUM(H41:H43)</f>
        <v>#DIV/0!</v>
      </c>
      <c r="I44" s="6"/>
      <c r="J44" s="6"/>
    </row>
    <row r="45" spans="1:10" s="12" customFormat="1" ht="12.95">
      <c r="A45" s="154"/>
      <c r="B45" s="123" t="s">
        <v>84</v>
      </c>
      <c r="C45" s="154"/>
      <c r="D45" s="154"/>
      <c r="E45" s="154"/>
      <c r="F45" s="156"/>
      <c r="G45" s="156"/>
      <c r="H45" s="157"/>
      <c r="I45" s="6"/>
      <c r="J45" s="6"/>
    </row>
    <row r="46" spans="1:10" s="12" customFormat="1" ht="12.95">
      <c r="A46" s="154"/>
      <c r="B46" s="123" t="s">
        <v>74</v>
      </c>
      <c r="C46" s="154"/>
      <c r="D46" s="154"/>
      <c r="E46" s="154"/>
      <c r="F46" s="156"/>
      <c r="G46" s="260"/>
      <c r="H46" s="157"/>
      <c r="I46" s="6"/>
      <c r="J46" s="6"/>
    </row>
    <row r="47" spans="1:10" s="12" customFormat="1" ht="12.95">
      <c r="A47" s="154"/>
      <c r="B47" s="123" t="s">
        <v>78</v>
      </c>
      <c r="C47" s="154"/>
      <c r="D47" s="154"/>
      <c r="E47" s="154"/>
      <c r="F47" s="156"/>
      <c r="G47" s="260"/>
      <c r="H47" s="157"/>
      <c r="I47" s="6"/>
      <c r="J47" s="6"/>
    </row>
    <row r="48" spans="1:10" s="9" customFormat="1">
      <c r="H48" s="58"/>
      <c r="I48" s="7" t="s">
        <v>0</v>
      </c>
      <c r="J48" s="6"/>
    </row>
    <row r="49" spans="1:10" ht="12.95">
      <c r="A49" s="73"/>
      <c r="B49" s="73"/>
      <c r="C49" s="73"/>
      <c r="D49" s="73"/>
      <c r="E49" s="73"/>
      <c r="F49" s="73"/>
      <c r="G49" s="73"/>
      <c r="H49" s="142"/>
      <c r="I49" s="6"/>
      <c r="J49" s="6"/>
    </row>
    <row r="50" spans="1:10" ht="12.95">
      <c r="A50" s="150" t="s">
        <v>88</v>
      </c>
      <c r="B50" s="73" t="s">
        <v>89</v>
      </c>
      <c r="C50" s="73"/>
      <c r="D50" s="73"/>
      <c r="E50" s="73"/>
      <c r="F50" s="73"/>
      <c r="G50" s="73"/>
      <c r="H50" s="142"/>
      <c r="I50" s="47"/>
      <c r="J50" s="47"/>
    </row>
    <row r="51" spans="1:10" ht="12.95">
      <c r="A51" s="169" t="s">
        <v>90</v>
      </c>
      <c r="B51" s="170" t="s">
        <v>91</v>
      </c>
      <c r="C51" s="171">
        <v>1</v>
      </c>
      <c r="D51" s="171">
        <v>2</v>
      </c>
      <c r="E51" s="172">
        <v>3</v>
      </c>
      <c r="F51" s="261" t="str">
        <f>F20</f>
        <v>kg fertilizer applied</v>
      </c>
      <c r="G51" s="252" t="s">
        <v>54</v>
      </c>
      <c r="I51" s="12"/>
      <c r="J51" s="12"/>
    </row>
    <row r="52" spans="1:10" ht="129.94999999999999">
      <c r="A52" s="174" t="s">
        <v>92</v>
      </c>
      <c r="B52" s="175" t="s">
        <v>93</v>
      </c>
      <c r="C52" s="176" t="s">
        <v>94</v>
      </c>
      <c r="D52" s="176" t="s">
        <v>95</v>
      </c>
      <c r="E52" s="177" t="s">
        <v>96</v>
      </c>
      <c r="F52" s="178"/>
      <c r="G52" s="178"/>
      <c r="I52" s="50"/>
      <c r="J52" s="12"/>
    </row>
    <row r="53" spans="1:10" ht="65.099999999999994" customHeight="1">
      <c r="A53" s="174" t="s">
        <v>98</v>
      </c>
      <c r="B53" s="175" t="s">
        <v>99</v>
      </c>
      <c r="C53" s="176" t="s">
        <v>100</v>
      </c>
      <c r="D53" s="176" t="s">
        <v>101</v>
      </c>
      <c r="E53" s="177" t="s">
        <v>102</v>
      </c>
      <c r="F53" s="178"/>
      <c r="G53" s="178"/>
      <c r="I53" s="12"/>
      <c r="J53" s="12"/>
    </row>
    <row r="54" spans="1:10" ht="140.1" customHeight="1">
      <c r="A54" s="175" t="s">
        <v>103</v>
      </c>
      <c r="B54" s="175" t="s">
        <v>104</v>
      </c>
      <c r="C54" s="175" t="s">
        <v>105</v>
      </c>
      <c r="D54" s="175" t="s">
        <v>106</v>
      </c>
      <c r="E54" s="175" t="s">
        <v>107</v>
      </c>
      <c r="F54" s="178"/>
      <c r="G54" s="178"/>
      <c r="I54" s="9"/>
      <c r="J54" s="9"/>
    </row>
    <row r="55" spans="1:10" ht="12.95">
      <c r="A55" s="174" t="s">
        <v>108</v>
      </c>
      <c r="B55" s="179"/>
      <c r="C55" s="179"/>
      <c r="D55" s="73"/>
      <c r="E55" s="180" t="s">
        <v>109</v>
      </c>
      <c r="F55" s="181">
        <f>SUM(F52:F54)</f>
        <v>0</v>
      </c>
      <c r="G55" s="182">
        <f>SUM(G52:G54)</f>
        <v>0</v>
      </c>
    </row>
    <row r="56" spans="1:10" ht="12.95">
      <c r="A56" s="73"/>
      <c r="B56" s="73"/>
      <c r="C56" s="73"/>
      <c r="D56" s="73"/>
      <c r="E56" s="180" t="s">
        <v>110</v>
      </c>
      <c r="F56" s="337"/>
      <c r="G56" s="338"/>
    </row>
    <row r="57" spans="1:10">
      <c r="E57" s="10"/>
      <c r="F57" s="10"/>
    </row>
    <row r="58" spans="1:10" ht="12.95">
      <c r="A58" s="150" t="s">
        <v>113</v>
      </c>
      <c r="B58" s="73"/>
      <c r="C58" s="73"/>
      <c r="D58" s="73"/>
      <c r="E58" s="180"/>
      <c r="F58" s="180"/>
      <c r="G58" s="73"/>
      <c r="H58" s="142"/>
    </row>
    <row r="59" spans="1:10" ht="12" customHeight="1">
      <c r="A59" s="334" t="s">
        <v>114</v>
      </c>
      <c r="B59" s="334"/>
      <c r="C59" s="334"/>
      <c r="D59" s="334"/>
      <c r="E59" s="334"/>
      <c r="F59" s="334"/>
      <c r="G59" s="334"/>
      <c r="H59" s="161"/>
    </row>
    <row r="60" spans="1:10" ht="12.95">
      <c r="A60" s="184"/>
      <c r="B60" s="184"/>
      <c r="C60" s="184"/>
      <c r="D60" s="184"/>
      <c r="E60" s="184"/>
      <c r="F60" s="184"/>
      <c r="G60" s="184"/>
      <c r="H60" s="185"/>
    </row>
    <row r="61" spans="1:10" s="9" customFormat="1" ht="12.95">
      <c r="A61" s="150" t="s">
        <v>115</v>
      </c>
      <c r="B61" s="150"/>
      <c r="C61" s="150"/>
      <c r="D61" s="150"/>
      <c r="E61" s="150"/>
      <c r="F61" s="150"/>
      <c r="G61" s="150"/>
      <c r="H61" s="129"/>
      <c r="I61" s="7"/>
      <c r="J61" s="7"/>
    </row>
    <row r="62" spans="1:10" ht="14.1" customHeight="1">
      <c r="A62" s="339" t="s">
        <v>297</v>
      </c>
      <c r="B62" s="339"/>
      <c r="C62" s="339"/>
      <c r="D62" s="339"/>
      <c r="E62" s="339"/>
      <c r="F62" s="339"/>
      <c r="G62" s="339"/>
      <c r="H62" s="339"/>
    </row>
    <row r="63" spans="1:10" ht="12" customHeight="1">
      <c r="A63" s="1"/>
      <c r="B63" s="73"/>
      <c r="C63" s="1"/>
      <c r="D63" s="1"/>
      <c r="E63" s="73"/>
      <c r="F63" s="1"/>
      <c r="G63" s="1"/>
      <c r="H63" s="183"/>
    </row>
    <row r="64" spans="1:10" ht="12.95">
      <c r="A64" s="150" t="s">
        <v>117</v>
      </c>
      <c r="B64" s="73"/>
      <c r="C64" s="150"/>
      <c r="D64" s="73"/>
      <c r="E64" s="73"/>
      <c r="F64" s="73"/>
      <c r="G64" s="73"/>
      <c r="H64" s="142"/>
    </row>
    <row r="65" spans="1:10" ht="171.95" customHeight="1">
      <c r="A65" s="339" t="s">
        <v>422</v>
      </c>
      <c r="B65" s="339"/>
      <c r="C65" s="339"/>
      <c r="D65" s="339"/>
      <c r="E65" s="339"/>
      <c r="F65" s="339"/>
      <c r="G65" s="339"/>
      <c r="H65" s="183"/>
    </row>
    <row r="66" spans="1:10" ht="12" customHeight="1">
      <c r="A66" s="184"/>
      <c r="B66" s="184"/>
      <c r="C66" s="184"/>
      <c r="D66" s="184"/>
      <c r="E66" s="184"/>
      <c r="F66" s="184"/>
      <c r="G66" s="184"/>
      <c r="H66" s="185"/>
    </row>
    <row r="67" spans="1:10" ht="12.95">
      <c r="A67" s="150" t="s">
        <v>119</v>
      </c>
      <c r="B67" s="186"/>
      <c r="C67" s="73"/>
      <c r="D67" s="73"/>
      <c r="E67" s="73"/>
      <c r="F67" s="73"/>
      <c r="G67" s="73"/>
      <c r="H67" s="142"/>
      <c r="I67" s="9"/>
      <c r="J67" s="9"/>
    </row>
    <row r="68" spans="1:10" ht="15" customHeight="1">
      <c r="A68" s="339" t="s">
        <v>297</v>
      </c>
      <c r="B68" s="339"/>
      <c r="C68" s="339"/>
      <c r="D68" s="339"/>
      <c r="E68" s="339"/>
      <c r="F68" s="339"/>
      <c r="G68" s="339"/>
      <c r="H68" s="339"/>
      <c r="I68" s="8"/>
    </row>
    <row r="69" spans="1:10" ht="12.95">
      <c r="A69" s="73"/>
      <c r="B69" s="73"/>
      <c r="C69" s="73"/>
      <c r="D69" s="73"/>
      <c r="E69" s="73"/>
      <c r="F69" s="73"/>
      <c r="G69" s="73"/>
      <c r="H69" s="142"/>
      <c r="I69" s="8"/>
    </row>
    <row r="70" spans="1:10" ht="12.95">
      <c r="A70" s="150" t="s">
        <v>121</v>
      </c>
      <c r="B70" s="150"/>
      <c r="C70" s="73"/>
      <c r="D70" s="73"/>
      <c r="E70" s="73"/>
      <c r="F70" s="73"/>
      <c r="G70" s="73"/>
      <c r="H70" s="142"/>
    </row>
    <row r="71" spans="1:10" ht="14.1" customHeight="1">
      <c r="A71" s="339" t="s">
        <v>423</v>
      </c>
      <c r="B71" s="339"/>
      <c r="C71" s="339"/>
      <c r="D71" s="339"/>
      <c r="E71" s="339"/>
      <c r="F71" s="339"/>
      <c r="G71" s="339"/>
      <c r="H71" s="339"/>
    </row>
    <row r="72" spans="1:10" ht="15" customHeight="1">
      <c r="A72" s="339"/>
      <c r="B72" s="339"/>
      <c r="C72" s="339"/>
      <c r="D72" s="339"/>
      <c r="E72" s="339"/>
      <c r="F72" s="339"/>
      <c r="G72" s="339"/>
      <c r="H72" s="339"/>
    </row>
  </sheetData>
  <mergeCells count="10">
    <mergeCell ref="A68:H68"/>
    <mergeCell ref="A71:H71"/>
    <mergeCell ref="A72:H72"/>
    <mergeCell ref="A15:B15"/>
    <mergeCell ref="D19:E19"/>
    <mergeCell ref="D20:E20"/>
    <mergeCell ref="A62:H62"/>
    <mergeCell ref="A65:G65"/>
    <mergeCell ref="A59:G59"/>
    <mergeCell ref="F56:G56"/>
  </mergeCells>
  <conditionalFormatting sqref="F55:G55">
    <cfRule type="cellIs" dxfId="41" priority="1" operator="lessThan">
      <formula>5</formula>
    </cfRule>
    <cfRule type="cellIs" dxfId="40" priority="2" operator="between">
      <formula>5</formula>
      <formula>7</formula>
    </cfRule>
    <cfRule type="cellIs" dxfId="39" priority="3" operator="greaterThan">
      <formula>7</formula>
    </cfRule>
  </conditionalFormatting>
  <hyperlinks>
    <hyperlink ref="B8" r:id="rId1" xr:uid="{DA344276-0F83-7C4E-B7BF-3AFFE6E7E658}"/>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1B3AD39-FE55-F343-9E89-7FC598B12CA5}">
          <x14:formula1>
            <xm:f>Sheet1!$A$1:$A$3</xm:f>
          </x14:formula1>
          <xm:sqref>F52:G54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8CE0B-3A97-E742-92CF-0E02022CA7CE}">
  <dimension ref="A1:L78"/>
  <sheetViews>
    <sheetView showGridLines="0" zoomScale="110" zoomScaleNormal="110" workbookViewId="0">
      <selection activeCell="A15" sqref="A15:B17"/>
    </sheetView>
  </sheetViews>
  <sheetFormatPr defaultColWidth="10.875" defaultRowHeight="12.95"/>
  <cols>
    <col min="1" max="1" width="21.375" style="73" customWidth="1"/>
    <col min="2" max="2" width="22.625" style="73" customWidth="1"/>
    <col min="3" max="4" width="21.625" style="73" customWidth="1"/>
    <col min="5" max="7" width="21.875" style="73" customWidth="1"/>
    <col min="8" max="8" width="21.875" style="142" customWidth="1"/>
    <col min="9" max="11" width="21.875" style="73" customWidth="1"/>
    <col min="12" max="16384" width="10.875" style="73"/>
  </cols>
  <sheetData>
    <row r="1" spans="1:6">
      <c r="A1" s="122" t="s">
        <v>19</v>
      </c>
      <c r="B1" s="73" t="s">
        <v>358</v>
      </c>
    </row>
    <row r="2" spans="1:6">
      <c r="A2" s="122" t="s">
        <v>21</v>
      </c>
      <c r="B2" s="73" t="s">
        <v>424</v>
      </c>
    </row>
    <row r="3" spans="1:6">
      <c r="A3" s="123" t="s">
        <v>23</v>
      </c>
      <c r="B3" s="73" t="s">
        <v>359</v>
      </c>
    </row>
    <row r="4" spans="1:6">
      <c r="A4" s="123" t="s">
        <v>25</v>
      </c>
      <c r="B4" s="73" t="s">
        <v>238</v>
      </c>
    </row>
    <row r="5" spans="1:6">
      <c r="A5" s="123" t="s">
        <v>27</v>
      </c>
      <c r="B5" s="73" t="s">
        <v>425</v>
      </c>
    </row>
    <row r="7" spans="1:6">
      <c r="A7" s="73" t="s">
        <v>29</v>
      </c>
      <c r="B7" s="73" t="s">
        <v>426</v>
      </c>
      <c r="F7" s="243"/>
    </row>
    <row r="8" spans="1:6">
      <c r="A8" s="73" t="s">
        <v>31</v>
      </c>
      <c r="B8" s="73" t="s">
        <v>297</v>
      </c>
      <c r="F8" s="243"/>
    </row>
    <row r="9" spans="1:6">
      <c r="A9" s="73" t="s">
        <v>33</v>
      </c>
      <c r="B9" s="73" t="s">
        <v>427</v>
      </c>
      <c r="F9" s="243"/>
    </row>
    <row r="10" spans="1:6">
      <c r="A10" s="73" t="s">
        <v>35</v>
      </c>
      <c r="B10" s="272" t="s">
        <v>428</v>
      </c>
      <c r="F10" s="243"/>
    </row>
    <row r="11" spans="1:6">
      <c r="A11" s="73" t="s">
        <v>429</v>
      </c>
      <c r="B11" s="272" t="s">
        <v>430</v>
      </c>
      <c r="F11" s="243"/>
    </row>
    <row r="12" spans="1:6">
      <c r="A12" s="73" t="s">
        <v>38</v>
      </c>
      <c r="B12" s="211" t="s">
        <v>431</v>
      </c>
      <c r="F12" s="243"/>
    </row>
    <row r="13" spans="1:6">
      <c r="A13" s="73" t="s">
        <v>40</v>
      </c>
      <c r="B13" s="211" t="s">
        <v>431</v>
      </c>
      <c r="E13" s="130"/>
      <c r="F13" s="243"/>
    </row>
    <row r="14" spans="1:6">
      <c r="A14" s="150"/>
      <c r="F14" s="243"/>
    </row>
    <row r="15" spans="1:6">
      <c r="A15" s="327" t="s">
        <v>41</v>
      </c>
      <c r="B15" s="328"/>
      <c r="F15" s="243"/>
    </row>
    <row r="16" spans="1:6">
      <c r="A16" s="125" t="s">
        <v>42</v>
      </c>
      <c r="B16" s="126"/>
      <c r="F16" s="243"/>
    </row>
    <row r="17" spans="1:10">
      <c r="A17" s="127" t="s">
        <v>43</v>
      </c>
      <c r="B17" s="128"/>
      <c r="F17" s="243"/>
    </row>
    <row r="18" spans="1:10" ht="51.95">
      <c r="F18" s="136" t="s">
        <v>44</v>
      </c>
      <c r="G18" s="136"/>
      <c r="H18" s="273" t="s">
        <v>432</v>
      </c>
    </row>
    <row r="19" spans="1:10">
      <c r="B19" s="150"/>
      <c r="F19" s="150" t="s">
        <v>411</v>
      </c>
      <c r="G19" s="134"/>
      <c r="H19" s="132" t="s">
        <v>48</v>
      </c>
    </row>
    <row r="20" spans="1:10" ht="23.1" customHeight="1">
      <c r="A20" s="133" t="s">
        <v>49</v>
      </c>
      <c r="B20" s="134"/>
      <c r="F20" s="134" t="s">
        <v>433</v>
      </c>
      <c r="G20" s="274" t="s">
        <v>434</v>
      </c>
      <c r="H20" s="129"/>
    </row>
    <row r="21" spans="1:10">
      <c r="B21" s="133"/>
      <c r="F21" s="138" t="s">
        <v>332</v>
      </c>
      <c r="G21" s="138" t="s">
        <v>60</v>
      </c>
      <c r="H21" s="216" t="s">
        <v>58</v>
      </c>
    </row>
    <row r="22" spans="1:10" ht="12.95" customHeight="1">
      <c r="A22" s="143" t="s">
        <v>210</v>
      </c>
      <c r="B22" s="144" t="s">
        <v>435</v>
      </c>
      <c r="E22" s="358" t="s">
        <v>436</v>
      </c>
      <c r="F22" s="148"/>
      <c r="G22" s="156"/>
      <c r="H22" s="278" t="e">
        <f>G22/F22</f>
        <v>#DIV/0!</v>
      </c>
    </row>
    <row r="23" spans="1:10">
      <c r="B23" s="144" t="s">
        <v>437</v>
      </c>
      <c r="E23" s="358"/>
      <c r="F23" s="148"/>
      <c r="G23" s="156"/>
      <c r="H23" s="278" t="e">
        <f>G23/F23</f>
        <v>#DIV/0!</v>
      </c>
    </row>
    <row r="24" spans="1:10">
      <c r="B24" s="144" t="s">
        <v>438</v>
      </c>
      <c r="E24" s="358"/>
      <c r="F24" s="148"/>
      <c r="G24" s="156"/>
      <c r="H24" s="278" t="e">
        <f>G24/F24</f>
        <v>#DIV/0!</v>
      </c>
    </row>
    <row r="25" spans="1:10">
      <c r="B25" s="150" t="s">
        <v>271</v>
      </c>
      <c r="F25" s="152"/>
      <c r="G25" s="152"/>
      <c r="H25" s="279" t="e">
        <f>SUM(H22:H24)</f>
        <v>#DIV/0!</v>
      </c>
    </row>
    <row r="26" spans="1:10">
      <c r="B26" s="123" t="s">
        <v>70</v>
      </c>
      <c r="F26" s="156"/>
      <c r="G26" s="156"/>
      <c r="H26" s="157"/>
    </row>
    <row r="27" spans="1:10">
      <c r="A27" s="154"/>
      <c r="B27" s="123" t="s">
        <v>74</v>
      </c>
      <c r="F27" s="156"/>
      <c r="G27" s="156"/>
    </row>
    <row r="28" spans="1:10">
      <c r="A28" s="154"/>
      <c r="B28" s="123" t="s">
        <v>78</v>
      </c>
      <c r="F28" s="156"/>
      <c r="G28" s="156"/>
    </row>
    <row r="29" spans="1:10">
      <c r="A29" s="154"/>
      <c r="B29" s="154"/>
      <c r="F29" s="160"/>
      <c r="G29" s="160"/>
    </row>
    <row r="30" spans="1:10">
      <c r="A30" s="154"/>
      <c r="B30" s="200"/>
      <c r="F30" s="160"/>
      <c r="G30" s="160"/>
      <c r="H30" s="161"/>
    </row>
    <row r="31" spans="1:10">
      <c r="A31" s="143" t="s">
        <v>210</v>
      </c>
      <c r="B31" s="144" t="s">
        <v>435</v>
      </c>
      <c r="F31" s="165"/>
      <c r="G31" s="156"/>
      <c r="H31" s="278" t="e">
        <f>G31/F31</f>
        <v>#DIV/0!</v>
      </c>
    </row>
    <row r="32" spans="1:10">
      <c r="A32" s="154"/>
      <c r="B32" s="144" t="s">
        <v>437</v>
      </c>
      <c r="F32" s="165"/>
      <c r="G32" s="156"/>
      <c r="H32" s="278" t="e">
        <f>G32/F32</f>
        <v>#DIV/0!</v>
      </c>
      <c r="I32" s="123"/>
      <c r="J32" s="123"/>
    </row>
    <row r="33" spans="1:12">
      <c r="A33" s="154"/>
      <c r="B33" s="144" t="s">
        <v>438</v>
      </c>
      <c r="F33" s="165"/>
      <c r="G33" s="156"/>
      <c r="H33" s="278" t="e">
        <f>G33/F33</f>
        <v>#DIV/0!</v>
      </c>
      <c r="I33" s="123"/>
      <c r="J33" s="123"/>
    </row>
    <row r="34" spans="1:12">
      <c r="A34" s="123"/>
      <c r="B34" s="154" t="s">
        <v>270</v>
      </c>
      <c r="F34" s="160"/>
      <c r="G34" s="152"/>
      <c r="H34" s="279" t="e">
        <f>SUM(H31:H33)</f>
        <v>#DIV/0!</v>
      </c>
      <c r="I34" s="204"/>
      <c r="J34" s="204"/>
    </row>
    <row r="35" spans="1:12">
      <c r="A35" s="154"/>
      <c r="B35" s="123" t="s">
        <v>84</v>
      </c>
      <c r="F35" s="156"/>
      <c r="G35" s="156"/>
      <c r="H35" s="167"/>
      <c r="I35" s="154"/>
      <c r="J35" s="154"/>
    </row>
    <row r="36" spans="1:12">
      <c r="A36" s="123"/>
      <c r="B36" s="123" t="s">
        <v>74</v>
      </c>
      <c r="F36" s="156"/>
      <c r="G36" s="156"/>
    </row>
    <row r="37" spans="1:12">
      <c r="A37" s="123"/>
      <c r="B37" s="123" t="s">
        <v>78</v>
      </c>
      <c r="F37" s="156"/>
      <c r="G37" s="156"/>
    </row>
    <row r="38" spans="1:12">
      <c r="A38" s="154"/>
      <c r="B38" s="154"/>
      <c r="F38" s="160"/>
      <c r="G38" s="160"/>
      <c r="I38" s="154"/>
      <c r="J38" s="154"/>
    </row>
    <row r="39" spans="1:12">
      <c r="A39" s="154"/>
      <c r="B39" s="200"/>
      <c r="F39" s="160"/>
      <c r="G39" s="160"/>
      <c r="H39" s="168"/>
      <c r="I39" s="123"/>
      <c r="J39" s="123"/>
    </row>
    <row r="40" spans="1:12">
      <c r="A40" s="143" t="s">
        <v>210</v>
      </c>
      <c r="B40" s="144" t="s">
        <v>435</v>
      </c>
      <c r="F40" s="165"/>
      <c r="G40" s="156"/>
      <c r="H40" s="278" t="e">
        <f>G40/F40</f>
        <v>#DIV/0!</v>
      </c>
      <c r="I40" s="123"/>
      <c r="J40" s="123"/>
    </row>
    <row r="41" spans="1:12">
      <c r="A41" s="123"/>
      <c r="B41" s="144" t="s">
        <v>437</v>
      </c>
      <c r="F41" s="165"/>
      <c r="G41" s="156"/>
      <c r="H41" s="278" t="e">
        <f>G41/F41</f>
        <v>#DIV/0!</v>
      </c>
      <c r="I41" s="123"/>
      <c r="J41" s="123"/>
      <c r="K41" s="152" t="s">
        <v>0</v>
      </c>
    </row>
    <row r="42" spans="1:12">
      <c r="A42" s="123"/>
      <c r="B42" s="144" t="s">
        <v>438</v>
      </c>
      <c r="F42" s="165"/>
      <c r="G42" s="156"/>
      <c r="H42" s="278" t="e">
        <f>G42/F42</f>
        <v>#DIV/0!</v>
      </c>
      <c r="I42" s="123"/>
      <c r="J42" s="123"/>
    </row>
    <row r="43" spans="1:12">
      <c r="A43" s="154"/>
      <c r="B43" s="154" t="s">
        <v>270</v>
      </c>
      <c r="F43" s="160"/>
      <c r="G43" s="152"/>
      <c r="H43" s="279" t="e">
        <f>SUM(H40:H42)</f>
        <v>#DIV/0!</v>
      </c>
      <c r="I43" s="204"/>
      <c r="J43" s="204"/>
    </row>
    <row r="44" spans="1:12">
      <c r="A44" s="154"/>
      <c r="B44" s="123" t="s">
        <v>84</v>
      </c>
      <c r="F44" s="156"/>
      <c r="G44" s="156"/>
      <c r="H44" s="167"/>
      <c r="I44" s="154"/>
      <c r="J44" s="154"/>
      <c r="L44" s="73" t="s">
        <v>0</v>
      </c>
    </row>
    <row r="45" spans="1:12">
      <c r="A45" s="154"/>
      <c r="B45" s="123" t="s">
        <v>74</v>
      </c>
      <c r="F45" s="156"/>
      <c r="G45" s="156"/>
    </row>
    <row r="46" spans="1:12">
      <c r="A46" s="154"/>
      <c r="B46" s="123" t="s">
        <v>78</v>
      </c>
      <c r="F46" s="156"/>
      <c r="G46" s="156"/>
    </row>
    <row r="47" spans="1:12">
      <c r="A47" s="150"/>
      <c r="B47" s="150"/>
      <c r="C47" s="150"/>
      <c r="D47" s="150"/>
      <c r="E47" s="150"/>
      <c r="F47" s="150"/>
      <c r="G47" s="150"/>
      <c r="I47" s="150"/>
      <c r="J47" s="150"/>
    </row>
    <row r="49" spans="1:10">
      <c r="A49" s="150" t="s">
        <v>88</v>
      </c>
      <c r="B49" s="73" t="s">
        <v>89</v>
      </c>
    </row>
    <row r="50" spans="1:10" ht="39.950000000000003" customHeight="1">
      <c r="A50" s="169" t="s">
        <v>90</v>
      </c>
      <c r="B50" s="170" t="s">
        <v>91</v>
      </c>
      <c r="C50" s="171">
        <v>1</v>
      </c>
      <c r="D50" s="171">
        <v>2</v>
      </c>
      <c r="E50" s="172">
        <v>3</v>
      </c>
      <c r="F50" s="172" t="s">
        <v>433</v>
      </c>
      <c r="G50" s="172" t="s">
        <v>439</v>
      </c>
    </row>
    <row r="51" spans="1:10" ht="143.1">
      <c r="A51" s="174" t="s">
        <v>92</v>
      </c>
      <c r="B51" s="175" t="s">
        <v>93</v>
      </c>
      <c r="C51" s="176" t="s">
        <v>94</v>
      </c>
      <c r="D51" s="176" t="s">
        <v>95</v>
      </c>
      <c r="E51" s="177" t="s">
        <v>96</v>
      </c>
      <c r="F51" s="178"/>
      <c r="G51" s="178"/>
    </row>
    <row r="52" spans="1:10" ht="65.099999999999994">
      <c r="A52" s="174" t="s">
        <v>98</v>
      </c>
      <c r="B52" s="175" t="s">
        <v>99</v>
      </c>
      <c r="C52" s="176" t="s">
        <v>100</v>
      </c>
      <c r="D52" s="176" t="s">
        <v>101</v>
      </c>
      <c r="E52" s="177" t="s">
        <v>102</v>
      </c>
      <c r="F52" s="178"/>
      <c r="G52" s="178"/>
    </row>
    <row r="53" spans="1:10" ht="143.1">
      <c r="A53" s="175" t="s">
        <v>103</v>
      </c>
      <c r="B53" s="175" t="s">
        <v>104</v>
      </c>
      <c r="C53" s="175" t="s">
        <v>105</v>
      </c>
      <c r="D53" s="175" t="s">
        <v>106</v>
      </c>
      <c r="E53" s="175" t="s">
        <v>107</v>
      </c>
      <c r="F53" s="178"/>
      <c r="G53" s="178"/>
    </row>
    <row r="54" spans="1:10">
      <c r="A54" s="174" t="s">
        <v>108</v>
      </c>
      <c r="B54" s="179"/>
      <c r="C54" s="179"/>
      <c r="E54" s="180" t="s">
        <v>109</v>
      </c>
      <c r="F54" s="181">
        <f>SUM(F51:F53)</f>
        <v>0</v>
      </c>
      <c r="G54" s="182">
        <f>SUM(G51:G53)</f>
        <v>0</v>
      </c>
    </row>
    <row r="55" spans="1:10">
      <c r="E55" s="180" t="s">
        <v>110</v>
      </c>
      <c r="F55" s="337"/>
      <c r="G55" s="338"/>
    </row>
    <row r="56" spans="1:10">
      <c r="E56" s="180"/>
    </row>
    <row r="57" spans="1:10">
      <c r="E57" s="180"/>
    </row>
    <row r="58" spans="1:10">
      <c r="E58" s="180"/>
      <c r="F58" s="180"/>
    </row>
    <row r="59" spans="1:10">
      <c r="A59" s="150" t="s">
        <v>113</v>
      </c>
      <c r="E59" s="180"/>
      <c r="F59" s="180"/>
    </row>
    <row r="60" spans="1:10" ht="12" customHeight="1">
      <c r="A60" s="334" t="s">
        <v>114</v>
      </c>
      <c r="B60" s="334"/>
      <c r="C60" s="334"/>
      <c r="D60" s="334"/>
      <c r="E60" s="334"/>
      <c r="F60" s="334"/>
      <c r="G60" s="334"/>
    </row>
    <row r="61" spans="1:10">
      <c r="A61" s="184"/>
      <c r="B61" s="184"/>
      <c r="C61" s="184"/>
      <c r="D61" s="184"/>
      <c r="E61" s="184"/>
      <c r="F61" s="184"/>
      <c r="G61" s="184"/>
      <c r="H61" s="185"/>
    </row>
    <row r="62" spans="1:10">
      <c r="A62" s="150" t="s">
        <v>115</v>
      </c>
      <c r="B62" s="150"/>
      <c r="C62" s="150"/>
      <c r="D62" s="150"/>
      <c r="E62" s="150"/>
      <c r="F62" s="150"/>
      <c r="G62" s="150"/>
      <c r="H62" s="129"/>
      <c r="I62" s="150"/>
      <c r="J62" s="150"/>
    </row>
    <row r="63" spans="1:10" ht="132" customHeight="1">
      <c r="A63" s="339" t="s">
        <v>440</v>
      </c>
      <c r="B63" s="339"/>
      <c r="C63" s="339"/>
      <c r="D63" s="339"/>
      <c r="E63" s="339"/>
      <c r="F63" s="339"/>
      <c r="G63" s="339"/>
      <c r="H63" s="183"/>
      <c r="I63" s="1"/>
    </row>
    <row r="64" spans="1:10">
      <c r="A64" s="1"/>
      <c r="C64" s="1"/>
      <c r="D64" s="1"/>
      <c r="F64" s="1"/>
      <c r="G64" s="1"/>
      <c r="H64" s="183"/>
      <c r="I64" s="1"/>
    </row>
    <row r="65" spans="1:8">
      <c r="A65" s="150" t="s">
        <v>117</v>
      </c>
      <c r="C65" s="150"/>
    </row>
    <row r="66" spans="1:8" ht="30" customHeight="1">
      <c r="A66" s="339" t="s">
        <v>441</v>
      </c>
      <c r="B66" s="339"/>
      <c r="C66" s="339"/>
      <c r="D66" s="339"/>
      <c r="E66" s="339"/>
      <c r="F66" s="339"/>
      <c r="G66" s="339"/>
      <c r="H66" s="183"/>
    </row>
    <row r="67" spans="1:8">
      <c r="A67" s="184"/>
      <c r="B67" s="184"/>
      <c r="C67" s="184"/>
      <c r="D67" s="184"/>
      <c r="E67" s="184"/>
      <c r="F67" s="184"/>
      <c r="G67" s="184"/>
      <c r="H67" s="185"/>
    </row>
    <row r="68" spans="1:8">
      <c r="A68" s="150" t="s">
        <v>119</v>
      </c>
      <c r="B68" s="186"/>
    </row>
    <row r="69" spans="1:8">
      <c r="A69" s="339" t="s">
        <v>297</v>
      </c>
      <c r="B69" s="339"/>
      <c r="C69" s="339"/>
      <c r="D69" s="339"/>
      <c r="E69" s="339"/>
      <c r="F69" s="339"/>
      <c r="G69" s="339"/>
      <c r="H69" s="339"/>
    </row>
    <row r="71" spans="1:8">
      <c r="A71" s="150" t="s">
        <v>121</v>
      </c>
      <c r="B71" s="150"/>
    </row>
    <row r="72" spans="1:8" ht="12" customHeight="1">
      <c r="A72" s="339" t="s">
        <v>442</v>
      </c>
      <c r="B72" s="339"/>
      <c r="C72" s="339"/>
      <c r="D72" s="339"/>
      <c r="E72" s="339"/>
      <c r="F72" s="339"/>
      <c r="G72" s="339"/>
      <c r="H72" s="185"/>
    </row>
    <row r="73" spans="1:8">
      <c r="A73" s="339"/>
      <c r="B73" s="339"/>
      <c r="C73" s="339"/>
      <c r="D73" s="339"/>
      <c r="E73" s="339"/>
      <c r="F73" s="339"/>
      <c r="G73" s="339"/>
      <c r="H73" s="339"/>
    </row>
    <row r="78" spans="1:8">
      <c r="D78" s="73" t="s">
        <v>0</v>
      </c>
    </row>
  </sheetData>
  <mergeCells count="9">
    <mergeCell ref="A15:B15"/>
    <mergeCell ref="A60:G60"/>
    <mergeCell ref="A69:H69"/>
    <mergeCell ref="A73:H73"/>
    <mergeCell ref="A63:G63"/>
    <mergeCell ref="A66:G66"/>
    <mergeCell ref="A72:G72"/>
    <mergeCell ref="E22:E24"/>
    <mergeCell ref="F55:G55"/>
  </mergeCells>
  <conditionalFormatting sqref="F54:G54">
    <cfRule type="cellIs" dxfId="38" priority="1" operator="lessThan">
      <formula>5</formula>
    </cfRule>
    <cfRule type="cellIs" dxfId="37" priority="2" operator="between">
      <formula>5</formula>
      <formula>7</formula>
    </cfRule>
    <cfRule type="cellIs" dxfId="36" priority="3" operator="greaterThan">
      <formula>7</formula>
    </cfRule>
  </conditionalFormatting>
  <pageMargins left="0.7" right="0.7" top="0.75" bottom="0.75" header="0.3" footer="0.3"/>
  <pageSetup paperSize="9" orientation="portrait" horizontalDpi="4294967295" verticalDpi="4294967295" r:id="rId1"/>
  <extLst>
    <ext xmlns:x14="http://schemas.microsoft.com/office/spreadsheetml/2009/9/main" uri="{CCE6A557-97BC-4b89-ADB6-D9C93CAAB3DF}">
      <x14:dataValidations xmlns:xm="http://schemas.microsoft.com/office/excel/2006/main" count="1">
        <x14:dataValidation type="list" allowBlank="1" showInputMessage="1" showErrorMessage="1" xr:uid="{E50D5D53-48E6-AB42-A9DA-58ABAF500B4F}">
          <x14:formula1>
            <xm:f>Sheet1!$A$1:$A$3</xm:f>
          </x14:formula1>
          <xm:sqref>F51:G53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02A8A-D39B-3A48-9F29-CE55FCA4BF8B}">
  <dimension ref="A1:U61"/>
  <sheetViews>
    <sheetView showGridLines="0" topLeftCell="A4" zoomScale="110" zoomScaleNormal="110" workbookViewId="0">
      <selection activeCell="A14" sqref="A14:B16"/>
    </sheetView>
  </sheetViews>
  <sheetFormatPr defaultColWidth="10.875" defaultRowHeight="12.95"/>
  <cols>
    <col min="1" max="1" width="21.375" style="73" customWidth="1"/>
    <col min="2" max="2" width="22.625" style="73" customWidth="1"/>
    <col min="3" max="4" width="21.625" style="73" customWidth="1"/>
    <col min="5" max="5" width="21.875" style="73" customWidth="1"/>
    <col min="6" max="18" width="21.875" style="73" hidden="1" customWidth="1"/>
    <col min="19" max="20" width="21.875" style="73" customWidth="1"/>
    <col min="21" max="21" width="24" style="73" customWidth="1"/>
    <col min="22" max="22" width="21.875" style="73" customWidth="1"/>
    <col min="23" max="16384" width="10.875" style="73"/>
  </cols>
  <sheetData>
    <row r="1" spans="1:17">
      <c r="A1" s="122" t="s">
        <v>19</v>
      </c>
      <c r="B1" s="123" t="s">
        <v>358</v>
      </c>
    </row>
    <row r="2" spans="1:17">
      <c r="A2" s="122" t="s">
        <v>21</v>
      </c>
      <c r="B2" s="73" t="s">
        <v>443</v>
      </c>
    </row>
    <row r="3" spans="1:17">
      <c r="A3" s="123" t="s">
        <v>23</v>
      </c>
      <c r="B3" s="73" t="s">
        <v>359</v>
      </c>
    </row>
    <row r="4" spans="1:17">
      <c r="A4" s="123" t="s">
        <v>25</v>
      </c>
      <c r="B4" s="73" t="s">
        <v>241</v>
      </c>
    </row>
    <row r="5" spans="1:17">
      <c r="A5" s="123" t="s">
        <v>27</v>
      </c>
      <c r="B5" s="73" t="s">
        <v>444</v>
      </c>
    </row>
    <row r="7" spans="1:17">
      <c r="A7" s="73" t="s">
        <v>29</v>
      </c>
      <c r="B7" s="73" t="s">
        <v>445</v>
      </c>
      <c r="F7" s="243"/>
      <c r="G7" s="243"/>
      <c r="H7" s="243"/>
      <c r="I7" s="243"/>
      <c r="J7" s="243"/>
      <c r="K7" s="243"/>
      <c r="L7" s="243"/>
      <c r="M7" s="243"/>
      <c r="N7" s="243"/>
      <c r="O7" s="243"/>
      <c r="P7" s="243"/>
      <c r="Q7" s="243"/>
    </row>
    <row r="8" spans="1:17">
      <c r="A8" s="73" t="s">
        <v>31</v>
      </c>
      <c r="B8" s="73" t="s">
        <v>446</v>
      </c>
      <c r="F8" s="243"/>
      <c r="G8" s="243"/>
      <c r="H8" s="243"/>
      <c r="I8" s="243"/>
      <c r="J8" s="243"/>
      <c r="K8" s="243"/>
      <c r="L8" s="243"/>
      <c r="M8" s="243"/>
      <c r="N8" s="243"/>
      <c r="O8" s="243"/>
      <c r="P8" s="243"/>
      <c r="Q8" s="243"/>
    </row>
    <row r="9" spans="1:17">
      <c r="A9" s="282" t="s">
        <v>33</v>
      </c>
      <c r="B9" s="283" t="s">
        <v>447</v>
      </c>
      <c r="F9" s="243"/>
      <c r="G9" s="243"/>
      <c r="H9" s="243"/>
      <c r="I9" s="243"/>
      <c r="J9" s="243"/>
      <c r="K9" s="243"/>
      <c r="L9" s="243"/>
      <c r="M9" s="243"/>
      <c r="N9" s="243"/>
      <c r="O9" s="243"/>
      <c r="P9" s="243"/>
      <c r="Q9" s="243"/>
    </row>
    <row r="10" spans="1:17">
      <c r="A10" s="73" t="s">
        <v>35</v>
      </c>
      <c r="B10" s="73" t="s">
        <v>448</v>
      </c>
      <c r="F10" s="243"/>
      <c r="G10" s="243"/>
      <c r="H10" s="243"/>
      <c r="I10" s="243"/>
      <c r="J10" s="243"/>
      <c r="K10" s="243"/>
      <c r="L10" s="243"/>
      <c r="M10" s="243"/>
      <c r="N10" s="243"/>
      <c r="O10" s="243"/>
      <c r="P10" s="243"/>
      <c r="Q10" s="243"/>
    </row>
    <row r="11" spans="1:17">
      <c r="A11" s="73" t="s">
        <v>38</v>
      </c>
      <c r="B11" s="73" t="s">
        <v>39</v>
      </c>
      <c r="F11" s="243"/>
      <c r="G11" s="243"/>
      <c r="H11" s="243"/>
      <c r="I11" s="243"/>
      <c r="J11" s="243"/>
      <c r="K11" s="243"/>
      <c r="L11" s="243"/>
      <c r="M11" s="243"/>
      <c r="N11" s="243"/>
      <c r="O11" s="243"/>
      <c r="P11" s="243"/>
      <c r="Q11" s="243"/>
    </row>
    <row r="12" spans="1:17">
      <c r="A12" s="73" t="s">
        <v>40</v>
      </c>
      <c r="B12" s="73" t="s">
        <v>280</v>
      </c>
      <c r="E12" s="130"/>
      <c r="F12" s="243"/>
      <c r="G12" s="243"/>
      <c r="H12" s="243"/>
      <c r="I12" s="243"/>
      <c r="J12" s="243"/>
      <c r="K12" s="243"/>
      <c r="L12" s="243"/>
      <c r="M12" s="243"/>
      <c r="N12" s="243"/>
      <c r="O12" s="243"/>
      <c r="P12" s="243"/>
      <c r="Q12" s="243"/>
    </row>
    <row r="13" spans="1:17">
      <c r="A13" s="150"/>
      <c r="F13" s="243"/>
      <c r="G13" s="243"/>
      <c r="H13" s="243"/>
      <c r="I13" s="243"/>
      <c r="J13" s="243"/>
      <c r="K13" s="243"/>
      <c r="L13" s="243"/>
      <c r="M13" s="243"/>
      <c r="N13" s="243"/>
      <c r="O13" s="243"/>
      <c r="P13" s="243"/>
      <c r="Q13" s="243"/>
    </row>
    <row r="14" spans="1:17">
      <c r="A14" s="327" t="s">
        <v>41</v>
      </c>
      <c r="B14" s="328"/>
      <c r="F14" s="243"/>
      <c r="G14" s="243"/>
      <c r="H14" s="243"/>
      <c r="I14" s="243"/>
      <c r="J14" s="243"/>
      <c r="K14" s="243"/>
      <c r="L14" s="243"/>
      <c r="M14" s="243"/>
      <c r="N14" s="243"/>
      <c r="O14" s="243"/>
      <c r="P14" s="243"/>
      <c r="Q14" s="243"/>
    </row>
    <row r="15" spans="1:17">
      <c r="A15" s="125" t="s">
        <v>42</v>
      </c>
      <c r="B15" s="126"/>
      <c r="F15" s="243"/>
      <c r="G15" s="243"/>
      <c r="H15" s="243"/>
      <c r="I15" s="243"/>
      <c r="J15" s="243"/>
      <c r="K15" s="243"/>
      <c r="L15" s="243"/>
      <c r="M15" s="243"/>
      <c r="N15" s="243"/>
      <c r="O15" s="243"/>
      <c r="P15" s="243"/>
      <c r="Q15" s="243"/>
    </row>
    <row r="16" spans="1:17">
      <c r="A16" s="127" t="s">
        <v>43</v>
      </c>
      <c r="B16" s="128"/>
      <c r="F16" s="243"/>
      <c r="G16" s="243"/>
      <c r="H16" s="243"/>
      <c r="I16" s="243"/>
      <c r="J16" s="243"/>
      <c r="K16" s="243"/>
      <c r="L16" s="243"/>
      <c r="M16" s="243"/>
      <c r="N16" s="243"/>
      <c r="O16" s="243"/>
      <c r="P16" s="243"/>
      <c r="Q16" s="243"/>
    </row>
    <row r="17" spans="1:21">
      <c r="S17" s="132" t="s">
        <v>239</v>
      </c>
    </row>
    <row r="18" spans="1:21">
      <c r="B18" s="150"/>
      <c r="F18" s="150" t="s">
        <v>47</v>
      </c>
      <c r="G18" s="150"/>
      <c r="H18" s="150"/>
      <c r="I18" s="150"/>
      <c r="J18" s="150"/>
      <c r="K18" s="150"/>
      <c r="L18" s="150"/>
      <c r="M18" s="150"/>
      <c r="N18" s="150"/>
      <c r="O18" s="150"/>
      <c r="P18" s="150"/>
      <c r="Q18" s="150"/>
      <c r="S18" s="132" t="s">
        <v>48</v>
      </c>
    </row>
    <row r="19" spans="1:21" ht="26.1">
      <c r="A19" s="133" t="s">
        <v>49</v>
      </c>
      <c r="B19" s="134"/>
      <c r="F19" s="188" t="s">
        <v>449</v>
      </c>
      <c r="G19" s="188" t="s">
        <v>450</v>
      </c>
      <c r="H19" s="134" t="s">
        <v>451</v>
      </c>
      <c r="I19" s="134" t="s">
        <v>452</v>
      </c>
      <c r="J19" s="134" t="s">
        <v>453</v>
      </c>
      <c r="K19" s="134" t="s">
        <v>454</v>
      </c>
      <c r="L19" s="188" t="s">
        <v>455</v>
      </c>
      <c r="M19" s="134" t="s">
        <v>456</v>
      </c>
      <c r="N19" s="188" t="s">
        <v>457</v>
      </c>
      <c r="O19" s="134" t="s">
        <v>458</v>
      </c>
      <c r="P19" s="134" t="s">
        <v>459</v>
      </c>
      <c r="Q19" s="188" t="s">
        <v>460</v>
      </c>
      <c r="R19" s="134" t="s">
        <v>461</v>
      </c>
      <c r="S19" s="132" t="s">
        <v>445</v>
      </c>
      <c r="T19" s="134"/>
      <c r="U19" s="134"/>
    </row>
    <row r="20" spans="1:21">
      <c r="F20" s="138" t="s">
        <v>462</v>
      </c>
      <c r="G20" s="138" t="s">
        <v>462</v>
      </c>
      <c r="H20" s="138"/>
      <c r="I20" s="138" t="s">
        <v>463</v>
      </c>
      <c r="J20" s="138"/>
      <c r="K20" s="138" t="s">
        <v>58</v>
      </c>
      <c r="L20" s="138" t="s">
        <v>464</v>
      </c>
      <c r="M20" s="138"/>
      <c r="N20" s="138"/>
      <c r="O20" s="138"/>
      <c r="P20" s="138"/>
      <c r="Q20" s="138"/>
      <c r="R20" s="138" t="s">
        <v>60</v>
      </c>
      <c r="S20" s="138"/>
      <c r="T20" s="284"/>
      <c r="U20" s="284"/>
    </row>
    <row r="21" spans="1:21">
      <c r="A21" s="143" t="s">
        <v>210</v>
      </c>
      <c r="B21" s="133"/>
      <c r="D21" s="73" t="s">
        <v>0</v>
      </c>
      <c r="F21" s="276"/>
      <c r="G21" s="276"/>
      <c r="H21" s="276"/>
      <c r="I21" s="276"/>
      <c r="J21" s="276"/>
      <c r="K21" s="276"/>
      <c r="L21" s="276"/>
      <c r="M21" s="276"/>
      <c r="N21" s="276"/>
      <c r="O21" s="276"/>
      <c r="P21" s="276"/>
      <c r="Q21" s="276"/>
      <c r="R21" s="276"/>
      <c r="S21" s="285"/>
      <c r="T21" s="284" t="s">
        <v>465</v>
      </c>
      <c r="U21" s="284"/>
    </row>
    <row r="22" spans="1:21">
      <c r="B22" s="123" t="s">
        <v>70</v>
      </c>
      <c r="C22" s="359" t="s">
        <v>466</v>
      </c>
      <c r="D22" s="359"/>
      <c r="E22" s="360"/>
      <c r="F22" s="277"/>
      <c r="G22" s="277"/>
      <c r="H22" s="277"/>
      <c r="I22" s="277"/>
      <c r="J22" s="277"/>
      <c r="K22" s="277"/>
      <c r="L22" s="277"/>
      <c r="M22" s="277"/>
      <c r="N22" s="277"/>
      <c r="O22" s="277"/>
      <c r="P22" s="277"/>
      <c r="Q22" s="277"/>
      <c r="R22" s="277"/>
      <c r="S22" s="286"/>
    </row>
    <row r="23" spans="1:21">
      <c r="B23" s="123" t="s">
        <v>74</v>
      </c>
      <c r="C23" s="359"/>
      <c r="D23" s="359"/>
      <c r="E23" s="360"/>
      <c r="F23" s="277"/>
      <c r="G23" s="277"/>
      <c r="H23" s="277"/>
      <c r="I23" s="277"/>
      <c r="J23" s="277"/>
      <c r="K23" s="277"/>
      <c r="L23" s="277"/>
      <c r="M23" s="277"/>
      <c r="N23" s="277"/>
      <c r="O23" s="277"/>
      <c r="P23" s="277"/>
      <c r="Q23" s="277"/>
      <c r="R23" s="277"/>
      <c r="S23" s="286"/>
    </row>
    <row r="24" spans="1:21">
      <c r="B24" s="123" t="s">
        <v>78</v>
      </c>
      <c r="C24" s="359"/>
      <c r="D24" s="359"/>
      <c r="E24" s="360"/>
      <c r="F24" s="277"/>
      <c r="G24" s="277"/>
      <c r="H24" s="277"/>
      <c r="I24" s="277"/>
      <c r="J24" s="277"/>
      <c r="K24" s="277"/>
      <c r="L24" s="277"/>
      <c r="M24" s="277"/>
      <c r="N24" s="277"/>
      <c r="O24" s="277"/>
      <c r="P24" s="277"/>
      <c r="Q24" s="277"/>
      <c r="R24" s="277"/>
      <c r="S24" s="286"/>
    </row>
    <row r="25" spans="1:21">
      <c r="A25" s="154"/>
      <c r="B25" s="154"/>
      <c r="C25" s="287"/>
      <c r="D25" s="287"/>
      <c r="E25" s="287"/>
      <c r="F25" s="160"/>
      <c r="G25" s="160"/>
      <c r="H25" s="160"/>
      <c r="I25" s="160"/>
      <c r="J25" s="160"/>
      <c r="K25" s="160"/>
      <c r="L25" s="160"/>
      <c r="M25" s="160"/>
      <c r="N25" s="160"/>
      <c r="O25" s="160"/>
      <c r="P25" s="160"/>
      <c r="Q25" s="160"/>
      <c r="R25" s="160"/>
      <c r="S25" s="199"/>
    </row>
    <row r="26" spans="1:21">
      <c r="A26" s="154"/>
      <c r="B26" s="200"/>
      <c r="F26" s="280"/>
      <c r="G26" s="280"/>
      <c r="H26" s="280"/>
      <c r="I26" s="280"/>
      <c r="J26" s="280"/>
      <c r="K26" s="280"/>
      <c r="L26" s="280"/>
      <c r="M26" s="280"/>
      <c r="N26" s="280"/>
      <c r="O26" s="280"/>
      <c r="P26" s="280"/>
      <c r="Q26" s="280"/>
      <c r="R26" s="280"/>
      <c r="S26" s="285"/>
    </row>
    <row r="27" spans="1:21">
      <c r="A27" s="143" t="s">
        <v>210</v>
      </c>
      <c r="B27" s="123" t="s">
        <v>84</v>
      </c>
      <c r="F27" s="277"/>
      <c r="G27" s="277"/>
      <c r="H27" s="277"/>
      <c r="I27" s="277"/>
      <c r="J27" s="277"/>
      <c r="K27" s="277"/>
      <c r="L27" s="277"/>
      <c r="M27" s="277"/>
      <c r="N27" s="277"/>
      <c r="O27" s="277"/>
      <c r="P27" s="277"/>
      <c r="Q27" s="277"/>
      <c r="R27" s="277"/>
      <c r="S27" s="286"/>
      <c r="T27" s="154"/>
      <c r="U27" s="154"/>
    </row>
    <row r="28" spans="1:21">
      <c r="A28" s="154"/>
      <c r="B28" s="123" t="s">
        <v>74</v>
      </c>
      <c r="F28" s="277"/>
      <c r="G28" s="277"/>
      <c r="H28" s="277"/>
      <c r="I28" s="277"/>
      <c r="J28" s="277"/>
      <c r="K28" s="277"/>
      <c r="L28" s="277"/>
      <c r="M28" s="277"/>
      <c r="N28" s="277"/>
      <c r="O28" s="277"/>
      <c r="P28" s="277"/>
      <c r="Q28" s="277"/>
      <c r="R28" s="277"/>
      <c r="S28" s="286"/>
      <c r="T28" s="206"/>
      <c r="U28" s="154"/>
    </row>
    <row r="29" spans="1:21">
      <c r="B29" s="123" t="s">
        <v>78</v>
      </c>
      <c r="F29" s="277"/>
      <c r="G29" s="277"/>
      <c r="H29" s="277"/>
      <c r="I29" s="277"/>
      <c r="J29" s="277"/>
      <c r="K29" s="277"/>
      <c r="L29" s="277"/>
      <c r="M29" s="277"/>
      <c r="N29" s="277"/>
      <c r="O29" s="277"/>
      <c r="P29" s="277"/>
      <c r="Q29" s="277"/>
      <c r="R29" s="277"/>
      <c r="S29" s="286"/>
      <c r="T29" s="206"/>
      <c r="U29" s="154"/>
    </row>
    <row r="30" spans="1:21">
      <c r="A30" s="154"/>
      <c r="B30" s="154"/>
      <c r="C30" s="73" t="s">
        <v>0</v>
      </c>
      <c r="F30" s="160"/>
      <c r="G30" s="160"/>
      <c r="H30" s="160"/>
      <c r="I30" s="160"/>
      <c r="J30" s="160"/>
      <c r="K30" s="160"/>
      <c r="L30" s="160"/>
      <c r="M30" s="160"/>
      <c r="N30" s="160"/>
      <c r="O30" s="160"/>
      <c r="P30" s="160"/>
      <c r="Q30" s="160"/>
      <c r="R30" s="160"/>
      <c r="S30" s="199"/>
      <c r="T30" s="154"/>
      <c r="U30" s="154"/>
    </row>
    <row r="31" spans="1:21">
      <c r="A31" s="123"/>
      <c r="B31" s="200"/>
      <c r="F31" s="280"/>
      <c r="G31" s="280"/>
      <c r="H31" s="280"/>
      <c r="I31" s="280"/>
      <c r="J31" s="280"/>
      <c r="K31" s="280"/>
      <c r="L31" s="280"/>
      <c r="M31" s="280"/>
      <c r="N31" s="280"/>
      <c r="O31" s="280"/>
      <c r="P31" s="280"/>
      <c r="Q31" s="280"/>
      <c r="R31" s="280"/>
      <c r="S31" s="285"/>
      <c r="T31" s="123"/>
      <c r="U31" s="123"/>
    </row>
    <row r="32" spans="1:21">
      <c r="A32" s="143" t="s">
        <v>210</v>
      </c>
      <c r="B32" s="123" t="s">
        <v>84</v>
      </c>
      <c r="F32" s="277"/>
      <c r="G32" s="277"/>
      <c r="H32" s="277"/>
      <c r="I32" s="277"/>
      <c r="J32" s="277"/>
      <c r="K32" s="277"/>
      <c r="L32" s="277"/>
      <c r="M32" s="277"/>
      <c r="N32" s="277"/>
      <c r="O32" s="277"/>
      <c r="P32" s="277"/>
      <c r="Q32" s="277"/>
      <c r="R32" s="277"/>
      <c r="S32" s="286"/>
      <c r="T32" s="154"/>
      <c r="U32" s="154"/>
    </row>
    <row r="33" spans="1:21">
      <c r="A33" s="123"/>
      <c r="B33" s="123" t="s">
        <v>74</v>
      </c>
      <c r="C33" s="154"/>
      <c r="D33" s="154"/>
      <c r="E33" s="154"/>
      <c r="F33" s="277"/>
      <c r="G33" s="277"/>
      <c r="H33" s="277"/>
      <c r="I33" s="277"/>
      <c r="J33" s="277"/>
      <c r="K33" s="277"/>
      <c r="L33" s="277"/>
      <c r="M33" s="277"/>
      <c r="N33" s="277"/>
      <c r="O33" s="277"/>
      <c r="P33" s="277"/>
      <c r="Q33" s="277"/>
      <c r="R33" s="277"/>
      <c r="S33" s="286"/>
      <c r="T33" s="206"/>
      <c r="U33" s="154"/>
    </row>
    <row r="34" spans="1:21">
      <c r="A34" s="123"/>
      <c r="B34" s="123" t="s">
        <v>78</v>
      </c>
      <c r="C34" s="154"/>
      <c r="D34" s="154"/>
      <c r="E34" s="154"/>
      <c r="F34" s="277"/>
      <c r="G34" s="277"/>
      <c r="H34" s="277"/>
      <c r="I34" s="277"/>
      <c r="J34" s="277"/>
      <c r="K34" s="277"/>
      <c r="L34" s="277"/>
      <c r="M34" s="277"/>
      <c r="N34" s="277"/>
      <c r="O34" s="277"/>
      <c r="P34" s="277"/>
      <c r="Q34" s="277"/>
      <c r="R34" s="277"/>
      <c r="S34" s="286"/>
      <c r="T34" s="206"/>
      <c r="U34" s="154"/>
    </row>
    <row r="35" spans="1:21">
      <c r="A35" s="154"/>
      <c r="B35" s="150"/>
      <c r="C35" s="150"/>
      <c r="D35" s="150"/>
      <c r="E35" s="150"/>
      <c r="F35" s="150"/>
      <c r="G35" s="150"/>
      <c r="H35" s="150"/>
      <c r="I35" s="150"/>
      <c r="J35" s="150"/>
      <c r="K35" s="150"/>
      <c r="L35" s="150"/>
      <c r="M35" s="150"/>
      <c r="N35" s="150"/>
      <c r="O35" s="150"/>
      <c r="P35" s="150"/>
      <c r="Q35" s="150"/>
      <c r="R35" s="150"/>
      <c r="S35" s="199"/>
      <c r="T35" s="150"/>
      <c r="U35" s="150"/>
    </row>
    <row r="36" spans="1:21">
      <c r="A36" s="154"/>
      <c r="S36" s="199"/>
    </row>
    <row r="37" spans="1:21">
      <c r="B37" s="73" t="s">
        <v>89</v>
      </c>
    </row>
    <row r="38" spans="1:21" ht="26.1">
      <c r="A38" s="169" t="s">
        <v>90</v>
      </c>
      <c r="B38" s="170" t="s">
        <v>91</v>
      </c>
      <c r="C38" s="171">
        <v>1</v>
      </c>
      <c r="D38" s="171">
        <v>2</v>
      </c>
      <c r="E38" s="172">
        <v>3</v>
      </c>
      <c r="F38" s="288" t="str">
        <f t="shared" ref="F38:R38" si="0">F19</f>
        <v>Kg of fertilizer products used/ha</v>
      </c>
      <c r="G38" s="289" t="str">
        <f t="shared" si="0"/>
        <v xml:space="preserve">Kg of pesticide products applied/ha </v>
      </c>
      <c r="H38" s="289" t="str">
        <f t="shared" si="0"/>
        <v># of pesticide applications</v>
      </c>
      <c r="I38" s="289" t="str">
        <f t="shared" si="0"/>
        <v xml:space="preserve">Soil Organic Matter </v>
      </c>
      <c r="J38" s="289" t="str">
        <f t="shared" si="0"/>
        <v>Soil Ph</v>
      </c>
      <c r="K38" s="289" t="str">
        <f t="shared" si="0"/>
        <v>Soil type: clay, silt, sand %</v>
      </c>
      <c r="L38" s="289" t="str">
        <f t="shared" si="0"/>
        <v xml:space="preserve">Energy use (kWh and fuel) used/ha </v>
      </c>
      <c r="M38" s="289" t="str">
        <f t="shared" si="0"/>
        <v>Rainfall</v>
      </c>
      <c r="N38" s="289" t="str">
        <f t="shared" si="0"/>
        <v xml:space="preserve">Temperature: Minimum, average, maximum </v>
      </c>
      <c r="O38" s="289" t="str">
        <f t="shared" si="0"/>
        <v>Total water use</v>
      </c>
      <c r="P38" s="289" t="str">
        <f t="shared" si="0"/>
        <v xml:space="preserve"> Irrigation system</v>
      </c>
      <c r="Q38" s="289" t="str">
        <f t="shared" si="0"/>
        <v>Soil draining capacity (good or poor)</v>
      </c>
      <c r="R38" s="289" t="str">
        <f t="shared" si="0"/>
        <v>Transport of inputs</v>
      </c>
      <c r="S38" s="199"/>
    </row>
    <row r="39" spans="1:21" ht="143.1">
      <c r="A39" s="174" t="s">
        <v>92</v>
      </c>
      <c r="B39" s="175" t="s">
        <v>93</v>
      </c>
      <c r="C39" s="176" t="s">
        <v>94</v>
      </c>
      <c r="D39" s="176" t="s">
        <v>95</v>
      </c>
      <c r="E39" s="177" t="s">
        <v>96</v>
      </c>
      <c r="F39" s="281"/>
      <c r="G39" s="281"/>
      <c r="H39" s="281"/>
      <c r="I39" s="281"/>
      <c r="J39" s="281"/>
      <c r="K39" s="281"/>
      <c r="L39" s="281"/>
      <c r="M39" s="281"/>
      <c r="N39" s="281"/>
      <c r="O39" s="281"/>
      <c r="P39" s="281"/>
      <c r="Q39" s="281"/>
      <c r="R39" s="281"/>
    </row>
    <row r="40" spans="1:21" ht="26.1">
      <c r="A40" s="174" t="s">
        <v>467</v>
      </c>
      <c r="B40" s="175" t="s">
        <v>468</v>
      </c>
      <c r="C40" s="176" t="s">
        <v>469</v>
      </c>
      <c r="D40" s="176" t="s">
        <v>470</v>
      </c>
      <c r="E40" s="177" t="s">
        <v>471</v>
      </c>
      <c r="F40" s="281"/>
      <c r="G40" s="281"/>
      <c r="H40" s="281"/>
      <c r="I40" s="281"/>
      <c r="J40" s="281"/>
      <c r="K40" s="281"/>
      <c r="L40" s="281"/>
      <c r="M40" s="281"/>
      <c r="N40" s="281"/>
      <c r="O40" s="281"/>
      <c r="P40" s="281"/>
      <c r="Q40" s="281"/>
      <c r="R40" s="281"/>
    </row>
    <row r="41" spans="1:21" ht="143.1">
      <c r="A41" s="175" t="s">
        <v>103</v>
      </c>
      <c r="B41" s="175" t="s">
        <v>104</v>
      </c>
      <c r="C41" s="175" t="s">
        <v>105</v>
      </c>
      <c r="D41" s="175" t="s">
        <v>106</v>
      </c>
      <c r="E41" s="175" t="s">
        <v>107</v>
      </c>
      <c r="F41" s="281"/>
      <c r="G41" s="281"/>
      <c r="H41" s="281"/>
      <c r="I41" s="281"/>
      <c r="J41" s="281"/>
      <c r="K41" s="281"/>
      <c r="L41" s="281"/>
      <c r="M41" s="281"/>
      <c r="N41" s="281"/>
      <c r="O41" s="281"/>
      <c r="P41" s="281"/>
      <c r="Q41" s="281"/>
      <c r="R41" s="281"/>
    </row>
    <row r="42" spans="1:21">
      <c r="A42" s="174" t="s">
        <v>108</v>
      </c>
      <c r="B42" s="179"/>
      <c r="C42" s="179"/>
      <c r="D42" s="179"/>
      <c r="E42" s="179"/>
      <c r="F42" s="181">
        <f>SUM(F39:F41)</f>
        <v>0</v>
      </c>
      <c r="G42" s="181">
        <f t="shared" ref="G42:Q42" si="1">SUM(G39:G41)</f>
        <v>0</v>
      </c>
      <c r="H42" s="181">
        <f t="shared" si="1"/>
        <v>0</v>
      </c>
      <c r="I42" s="181">
        <f t="shared" si="1"/>
        <v>0</v>
      </c>
      <c r="J42" s="181">
        <f t="shared" si="1"/>
        <v>0</v>
      </c>
      <c r="K42" s="181">
        <f t="shared" si="1"/>
        <v>0</v>
      </c>
      <c r="L42" s="181">
        <f t="shared" si="1"/>
        <v>0</v>
      </c>
      <c r="M42" s="181">
        <f t="shared" si="1"/>
        <v>0</v>
      </c>
      <c r="N42" s="181">
        <f t="shared" si="1"/>
        <v>0</v>
      </c>
      <c r="O42" s="181">
        <f t="shared" si="1"/>
        <v>0</v>
      </c>
      <c r="P42" s="181">
        <f t="shared" si="1"/>
        <v>0</v>
      </c>
      <c r="Q42" s="181">
        <f t="shared" si="1"/>
        <v>0</v>
      </c>
      <c r="R42" s="182">
        <f>SUM(R39:R41)</f>
        <v>0</v>
      </c>
    </row>
    <row r="43" spans="1:21">
      <c r="E43" s="180" t="s">
        <v>472</v>
      </c>
      <c r="F43" s="290"/>
      <c r="G43" s="290"/>
      <c r="H43" s="290"/>
      <c r="I43" s="290"/>
      <c r="J43" s="290"/>
      <c r="K43" s="290"/>
      <c r="L43" s="290"/>
      <c r="M43" s="290"/>
      <c r="N43" s="290"/>
      <c r="O43" s="290"/>
      <c r="P43" s="290"/>
      <c r="Q43" s="290"/>
      <c r="R43" s="290"/>
    </row>
    <row r="44" spans="1:21">
      <c r="E44" s="180"/>
    </row>
    <row r="45" spans="1:21">
      <c r="E45" s="180"/>
    </row>
    <row r="46" spans="1:21">
      <c r="E46" s="180"/>
      <c r="F46" s="180"/>
      <c r="G46" s="180"/>
      <c r="H46" s="180"/>
      <c r="I46" s="180"/>
      <c r="J46" s="180"/>
      <c r="K46" s="180"/>
      <c r="L46" s="180"/>
      <c r="M46" s="180"/>
      <c r="N46" s="180"/>
      <c r="O46" s="180"/>
      <c r="P46" s="180"/>
      <c r="Q46" s="180"/>
    </row>
    <row r="47" spans="1:21">
      <c r="A47" s="150" t="s">
        <v>113</v>
      </c>
      <c r="E47" s="180"/>
      <c r="F47" s="199" t="s">
        <v>0</v>
      </c>
      <c r="G47" s="180"/>
      <c r="H47" s="180"/>
      <c r="I47" s="180"/>
      <c r="J47" s="180"/>
      <c r="K47" s="180"/>
      <c r="L47" s="180"/>
      <c r="M47" s="180"/>
      <c r="N47" s="180"/>
      <c r="O47" s="180"/>
      <c r="P47" s="180"/>
      <c r="Q47" s="180"/>
    </row>
    <row r="48" spans="1:21" ht="12" customHeight="1">
      <c r="A48" s="334" t="s">
        <v>114</v>
      </c>
      <c r="B48" s="334"/>
      <c r="C48" s="334"/>
      <c r="D48" s="334"/>
      <c r="E48" s="334"/>
      <c r="F48" s="291"/>
      <c r="G48" s="291"/>
      <c r="H48" s="291"/>
      <c r="I48" s="291"/>
      <c r="J48" s="291"/>
      <c r="K48" s="291"/>
      <c r="L48" s="291"/>
      <c r="M48" s="291"/>
      <c r="N48" s="291"/>
      <c r="O48" s="291"/>
      <c r="P48" s="291"/>
      <c r="Q48" s="291"/>
      <c r="R48" s="291"/>
    </row>
    <row r="49" spans="1:21">
      <c r="A49" s="184"/>
      <c r="B49" s="184"/>
      <c r="C49" s="184"/>
      <c r="D49" s="184"/>
      <c r="E49" s="184"/>
      <c r="F49" s="184"/>
      <c r="G49" s="184"/>
      <c r="H49" s="184"/>
      <c r="I49" s="184"/>
      <c r="J49" s="184"/>
      <c r="K49" s="184"/>
      <c r="L49" s="184"/>
      <c r="M49" s="184"/>
      <c r="N49" s="184"/>
      <c r="O49" s="184"/>
      <c r="P49" s="184"/>
      <c r="Q49" s="184"/>
      <c r="R49" s="184"/>
      <c r="S49" s="184"/>
    </row>
    <row r="50" spans="1:21">
      <c r="A50" s="150" t="s">
        <v>115</v>
      </c>
      <c r="B50" s="150"/>
      <c r="C50" s="150"/>
      <c r="D50" s="150"/>
      <c r="E50" s="150"/>
      <c r="F50" s="150"/>
      <c r="G50" s="150"/>
      <c r="H50" s="150"/>
      <c r="I50" s="150"/>
      <c r="J50" s="150"/>
      <c r="K50" s="150"/>
      <c r="L50" s="150"/>
      <c r="M50" s="150"/>
      <c r="N50" s="150"/>
      <c r="O50" s="150"/>
      <c r="P50" s="150"/>
      <c r="Q50" s="150"/>
      <c r="R50" s="150"/>
      <c r="S50" s="150"/>
      <c r="T50" s="150"/>
      <c r="U50" s="150"/>
    </row>
    <row r="51" spans="1:21">
      <c r="A51" s="339" t="s">
        <v>297</v>
      </c>
      <c r="B51" s="339"/>
      <c r="C51" s="339"/>
      <c r="D51" s="339"/>
      <c r="E51" s="339"/>
      <c r="F51" s="339"/>
      <c r="G51" s="339"/>
      <c r="H51" s="339"/>
      <c r="I51" s="339"/>
      <c r="J51" s="339"/>
      <c r="K51" s="339"/>
      <c r="L51" s="339"/>
      <c r="M51" s="339"/>
      <c r="N51" s="339"/>
      <c r="O51" s="339"/>
      <c r="P51" s="339"/>
      <c r="Q51" s="339"/>
      <c r="R51" s="339"/>
      <c r="S51" s="339"/>
      <c r="T51" s="1"/>
    </row>
    <row r="52" spans="1:21">
      <c r="A52" s="1"/>
      <c r="C52" s="1"/>
      <c r="D52" s="1"/>
      <c r="F52" s="1"/>
      <c r="G52" s="1"/>
      <c r="H52" s="1"/>
      <c r="I52" s="1"/>
      <c r="J52" s="1"/>
      <c r="K52" s="1"/>
      <c r="L52" s="1"/>
      <c r="M52" s="1"/>
      <c r="N52" s="1"/>
      <c r="O52" s="1"/>
      <c r="P52" s="1"/>
      <c r="Q52" s="1"/>
      <c r="R52" s="1"/>
      <c r="S52" s="1"/>
      <c r="T52" s="1"/>
    </row>
    <row r="53" spans="1:21">
      <c r="A53" s="150" t="s">
        <v>117</v>
      </c>
      <c r="C53" s="150"/>
    </row>
    <row r="54" spans="1:21">
      <c r="A54" s="339" t="s">
        <v>297</v>
      </c>
      <c r="B54" s="339"/>
      <c r="C54" s="339"/>
      <c r="D54" s="339"/>
      <c r="E54" s="339"/>
      <c r="F54" s="339"/>
      <c r="G54" s="339"/>
      <c r="H54" s="339"/>
      <c r="I54" s="339"/>
      <c r="J54" s="339"/>
      <c r="K54" s="339"/>
      <c r="L54" s="339"/>
      <c r="M54" s="339"/>
      <c r="N54" s="339"/>
      <c r="O54" s="339"/>
      <c r="P54" s="339"/>
      <c r="Q54" s="339"/>
      <c r="R54" s="339"/>
      <c r="S54" s="339"/>
    </row>
    <row r="55" spans="1:21">
      <c r="A55" s="184"/>
      <c r="B55" s="184"/>
      <c r="C55" s="184"/>
      <c r="D55" s="184"/>
      <c r="E55" s="184"/>
      <c r="F55" s="184"/>
      <c r="G55" s="184"/>
      <c r="H55" s="184"/>
      <c r="I55" s="184"/>
      <c r="J55" s="184"/>
      <c r="K55" s="184"/>
      <c r="L55" s="184"/>
      <c r="M55" s="184"/>
      <c r="N55" s="184"/>
      <c r="O55" s="184"/>
      <c r="P55" s="184"/>
      <c r="Q55" s="184"/>
      <c r="R55" s="184"/>
      <c r="S55" s="184"/>
    </row>
    <row r="56" spans="1:21">
      <c r="A56" s="150" t="s">
        <v>119</v>
      </c>
      <c r="B56" s="186"/>
    </row>
    <row r="57" spans="1:21">
      <c r="A57" s="339" t="s">
        <v>297</v>
      </c>
      <c r="B57" s="339"/>
      <c r="C57" s="339"/>
      <c r="D57" s="339"/>
      <c r="E57" s="339"/>
      <c r="F57" s="339"/>
      <c r="G57" s="339"/>
      <c r="H57" s="339"/>
      <c r="I57" s="339"/>
      <c r="J57" s="339"/>
      <c r="K57" s="339"/>
      <c r="L57" s="339"/>
      <c r="M57" s="339"/>
      <c r="N57" s="339"/>
      <c r="O57" s="339"/>
      <c r="P57" s="339"/>
      <c r="Q57" s="339"/>
      <c r="R57" s="339"/>
      <c r="S57" s="339"/>
    </row>
    <row r="59" spans="1:21">
      <c r="A59" s="150" t="s">
        <v>121</v>
      </c>
      <c r="B59" s="150"/>
    </row>
    <row r="60" spans="1:21" ht="41.1" customHeight="1">
      <c r="A60" s="339" t="s">
        <v>473</v>
      </c>
      <c r="B60" s="339"/>
      <c r="C60" s="339"/>
      <c r="D60" s="339"/>
      <c r="E60" s="339"/>
      <c r="F60" s="339"/>
      <c r="G60" s="339"/>
      <c r="H60" s="339"/>
      <c r="I60" s="339"/>
      <c r="J60" s="339"/>
      <c r="K60" s="339"/>
      <c r="L60" s="339"/>
      <c r="M60" s="339"/>
      <c r="N60" s="339"/>
      <c r="O60" s="339"/>
      <c r="P60" s="1"/>
      <c r="Q60" s="1"/>
      <c r="R60" s="1"/>
      <c r="S60" s="1"/>
    </row>
    <row r="61" spans="1:21">
      <c r="A61" s="1"/>
      <c r="B61" s="1"/>
      <c r="C61" s="1"/>
      <c r="D61" s="1"/>
      <c r="E61" s="1"/>
      <c r="F61" s="1"/>
      <c r="G61" s="1"/>
      <c r="H61" s="1"/>
      <c r="I61" s="1"/>
      <c r="J61" s="1"/>
      <c r="K61" s="1"/>
      <c r="L61" s="1"/>
      <c r="M61" s="1"/>
      <c r="N61" s="1"/>
      <c r="O61" s="1"/>
      <c r="P61" s="1"/>
      <c r="Q61" s="1"/>
      <c r="R61" s="1"/>
      <c r="S61" s="1"/>
    </row>
  </sheetData>
  <mergeCells count="7">
    <mergeCell ref="A54:S54"/>
    <mergeCell ref="A57:S57"/>
    <mergeCell ref="A60:O60"/>
    <mergeCell ref="A14:B14"/>
    <mergeCell ref="A51:S51"/>
    <mergeCell ref="C22:E24"/>
    <mergeCell ref="A48:E48"/>
  </mergeCells>
  <hyperlinks>
    <hyperlink ref="B9" location="'Addendum_GHG tools'!A1" display="Calculation tools available for testing, and under discussion: geoFootprint (only from 2021), Cool Farm tool, KMPG tool (for India only at the moment)." xr:uid="{4A07AA3F-6D40-314B-AA93-6D798D28907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018A0-D853-B744-8C72-C0C42EF183C4}">
  <dimension ref="A1:J59"/>
  <sheetViews>
    <sheetView showGridLines="0" zoomScale="110" zoomScaleNormal="110" workbookViewId="0">
      <selection activeCell="A14" sqref="A14:B16"/>
    </sheetView>
  </sheetViews>
  <sheetFormatPr defaultColWidth="10.875" defaultRowHeight="12.95"/>
  <cols>
    <col min="1" max="1" width="21.375" style="73" customWidth="1"/>
    <col min="2" max="2" width="22.625" style="73" customWidth="1"/>
    <col min="3" max="4" width="21.625" style="73" customWidth="1"/>
    <col min="5" max="7" width="21.875" style="73" customWidth="1"/>
    <col min="8" max="8" width="21.875" style="142" customWidth="1"/>
    <col min="9" max="11" width="21.875" style="73" customWidth="1"/>
    <col min="12" max="16384" width="10.875" style="73"/>
  </cols>
  <sheetData>
    <row r="1" spans="1:7">
      <c r="A1" s="122" t="s">
        <v>19</v>
      </c>
      <c r="B1" s="73" t="s">
        <v>474</v>
      </c>
    </row>
    <row r="2" spans="1:7">
      <c r="A2" s="122" t="s">
        <v>21</v>
      </c>
      <c r="B2" s="73" t="s">
        <v>475</v>
      </c>
    </row>
    <row r="3" spans="1:7">
      <c r="A3" s="123" t="s">
        <v>23</v>
      </c>
      <c r="B3" s="73" t="s">
        <v>359</v>
      </c>
    </row>
    <row r="4" spans="1:7">
      <c r="A4" s="123" t="s">
        <v>25</v>
      </c>
      <c r="B4" s="73" t="s">
        <v>244</v>
      </c>
    </row>
    <row r="5" spans="1:7">
      <c r="A5" s="123" t="s">
        <v>27</v>
      </c>
      <c r="B5" s="73" t="s">
        <v>476</v>
      </c>
    </row>
    <row r="7" spans="1:7">
      <c r="A7" s="73" t="s">
        <v>29</v>
      </c>
      <c r="B7" s="73" t="s">
        <v>477</v>
      </c>
      <c r="F7" s="243"/>
      <c r="G7" s="243"/>
    </row>
    <row r="8" spans="1:7">
      <c r="A8" s="73" t="s">
        <v>31</v>
      </c>
      <c r="B8" s="73" t="s">
        <v>478</v>
      </c>
      <c r="F8" s="243"/>
      <c r="G8" s="243"/>
    </row>
    <row r="9" spans="1:7">
      <c r="A9" s="73" t="s">
        <v>33</v>
      </c>
      <c r="B9" s="73" t="s">
        <v>479</v>
      </c>
      <c r="F9" s="243"/>
      <c r="G9" s="243"/>
    </row>
    <row r="10" spans="1:7">
      <c r="A10" s="73" t="s">
        <v>35</v>
      </c>
      <c r="B10" s="73" t="s">
        <v>480</v>
      </c>
      <c r="F10" s="243"/>
      <c r="G10" s="243"/>
    </row>
    <row r="11" spans="1:7">
      <c r="A11" s="73" t="s">
        <v>38</v>
      </c>
      <c r="B11" s="73" t="s">
        <v>39</v>
      </c>
      <c r="F11" s="243"/>
      <c r="G11" s="243"/>
    </row>
    <row r="12" spans="1:7">
      <c r="A12" s="73" t="s">
        <v>40</v>
      </c>
      <c r="B12" s="73" t="s">
        <v>280</v>
      </c>
      <c r="E12" s="130"/>
      <c r="F12" s="243"/>
      <c r="G12" s="243"/>
    </row>
    <row r="13" spans="1:7">
      <c r="A13" s="150"/>
      <c r="F13" s="243"/>
      <c r="G13" s="243"/>
    </row>
    <row r="14" spans="1:7">
      <c r="A14" s="327" t="s">
        <v>41</v>
      </c>
      <c r="B14" s="328"/>
      <c r="F14" s="243"/>
      <c r="G14" s="243"/>
    </row>
    <row r="15" spans="1:7">
      <c r="A15" s="125" t="s">
        <v>42</v>
      </c>
      <c r="B15" s="126"/>
      <c r="F15" s="243"/>
      <c r="G15" s="243"/>
    </row>
    <row r="16" spans="1:7">
      <c r="A16" s="127" t="s">
        <v>43</v>
      </c>
      <c r="B16" s="128"/>
      <c r="F16" s="243"/>
      <c r="G16" s="243"/>
    </row>
    <row r="17" spans="1:10">
      <c r="H17" s="132" t="s">
        <v>242</v>
      </c>
    </row>
    <row r="18" spans="1:10">
      <c r="B18" s="150"/>
      <c r="F18" s="136" t="s">
        <v>44</v>
      </c>
      <c r="G18" s="136" t="s">
        <v>44</v>
      </c>
      <c r="H18" s="132" t="s">
        <v>48</v>
      </c>
    </row>
    <row r="19" spans="1:10" ht="39">
      <c r="A19" s="133" t="s">
        <v>49</v>
      </c>
      <c r="B19" s="134"/>
      <c r="E19" s="188" t="s">
        <v>481</v>
      </c>
      <c r="F19" s="134" t="s">
        <v>482</v>
      </c>
      <c r="G19" s="188" t="s">
        <v>483</v>
      </c>
    </row>
    <row r="20" spans="1:10">
      <c r="F20" s="138" t="s">
        <v>59</v>
      </c>
      <c r="G20" s="138" t="s">
        <v>60</v>
      </c>
      <c r="H20" s="129" t="s">
        <v>477</v>
      </c>
    </row>
    <row r="21" spans="1:10">
      <c r="A21" s="143" t="s">
        <v>210</v>
      </c>
      <c r="B21" s="133"/>
      <c r="F21" s="148"/>
      <c r="G21" s="148"/>
      <c r="H21" s="166" t="e">
        <f>F21/G21</f>
        <v>#DIV/0!</v>
      </c>
    </row>
    <row r="22" spans="1:10">
      <c r="B22" s="123" t="s">
        <v>70</v>
      </c>
      <c r="F22" s="156"/>
      <c r="G22" s="156"/>
      <c r="H22" s="157"/>
    </row>
    <row r="23" spans="1:10">
      <c r="B23" s="123" t="s">
        <v>74</v>
      </c>
      <c r="F23" s="156"/>
      <c r="G23" s="156"/>
      <c r="H23" s="157"/>
    </row>
    <row r="24" spans="1:10">
      <c r="B24" s="123" t="s">
        <v>78</v>
      </c>
      <c r="F24" s="156"/>
      <c r="G24" s="156"/>
      <c r="H24" s="157"/>
    </row>
    <row r="25" spans="1:10">
      <c r="A25" s="154"/>
      <c r="B25" s="154"/>
      <c r="F25" s="160"/>
      <c r="G25" s="160"/>
      <c r="H25" s="129"/>
    </row>
    <row r="26" spans="1:10">
      <c r="A26" s="143" t="s">
        <v>210</v>
      </c>
      <c r="B26" s="200"/>
      <c r="F26" s="165"/>
      <c r="G26" s="165"/>
      <c r="H26" s="166" t="e">
        <f>F26/G26</f>
        <v>#DIV/0!</v>
      </c>
    </row>
    <row r="27" spans="1:10">
      <c r="A27" s="154"/>
      <c r="B27" s="123" t="s">
        <v>84</v>
      </c>
      <c r="F27" s="156"/>
      <c r="G27" s="156"/>
      <c r="H27" s="167"/>
    </row>
    <row r="28" spans="1:10">
      <c r="B28" s="123" t="s">
        <v>74</v>
      </c>
      <c r="F28" s="156"/>
      <c r="G28" s="156"/>
      <c r="H28" s="157"/>
    </row>
    <row r="29" spans="1:10">
      <c r="A29" s="154"/>
      <c r="B29" s="123" t="s">
        <v>78</v>
      </c>
      <c r="F29" s="156"/>
      <c r="G29" s="156"/>
      <c r="H29" s="157"/>
    </row>
    <row r="30" spans="1:10">
      <c r="A30" s="123"/>
      <c r="F30" s="160"/>
      <c r="G30" s="160"/>
      <c r="H30" s="292"/>
    </row>
    <row r="31" spans="1:10">
      <c r="A31" s="143" t="s">
        <v>210</v>
      </c>
      <c r="B31" s="200"/>
      <c r="F31" s="165"/>
      <c r="G31" s="165"/>
      <c r="H31" s="166" t="e">
        <f>F31/G31</f>
        <v>#DIV/0!</v>
      </c>
      <c r="I31" s="123"/>
      <c r="J31" s="123"/>
    </row>
    <row r="32" spans="1:10">
      <c r="B32" s="123" t="s">
        <v>84</v>
      </c>
      <c r="F32" s="156"/>
      <c r="G32" s="156"/>
      <c r="H32" s="167"/>
      <c r="I32" s="154"/>
      <c r="J32" s="154"/>
    </row>
    <row r="33" spans="1:10">
      <c r="A33" s="154"/>
      <c r="B33" s="123" t="s">
        <v>74</v>
      </c>
      <c r="F33" s="156"/>
      <c r="G33" s="156"/>
      <c r="H33" s="157"/>
    </row>
    <row r="34" spans="1:10">
      <c r="A34" s="154"/>
      <c r="B34" s="123" t="s">
        <v>78</v>
      </c>
      <c r="F34" s="156"/>
      <c r="G34" s="156"/>
      <c r="H34" s="157"/>
    </row>
    <row r="35" spans="1:10">
      <c r="A35" s="150"/>
      <c r="B35" s="150"/>
      <c r="C35" s="150"/>
      <c r="D35" s="150"/>
      <c r="E35" s="150"/>
      <c r="F35" s="150"/>
      <c r="G35" s="150"/>
      <c r="I35" s="150"/>
      <c r="J35" s="150"/>
    </row>
    <row r="37" spans="1:10">
      <c r="A37" s="150" t="s">
        <v>88</v>
      </c>
      <c r="B37" s="73" t="s">
        <v>89</v>
      </c>
    </row>
    <row r="38" spans="1:10" ht="39">
      <c r="A38" s="169" t="s">
        <v>90</v>
      </c>
      <c r="B38" s="170" t="s">
        <v>91</v>
      </c>
      <c r="C38" s="171">
        <v>1</v>
      </c>
      <c r="D38" s="171">
        <v>2</v>
      </c>
      <c r="E38" s="172">
        <v>3</v>
      </c>
      <c r="F38" s="289" t="str">
        <f>F19</f>
        <v>Kg cotton lint or GBE harvested</v>
      </c>
      <c r="G38" s="289" t="str">
        <f>G19</f>
        <v xml:space="preserve">Total areas havested (Cotton harvested area or Coffee productive land) </v>
      </c>
    </row>
    <row r="39" spans="1:10" ht="143.1">
      <c r="A39" s="174" t="s">
        <v>92</v>
      </c>
      <c r="B39" s="175" t="s">
        <v>93</v>
      </c>
      <c r="C39" s="176" t="s">
        <v>94</v>
      </c>
      <c r="D39" s="176" t="s">
        <v>95</v>
      </c>
      <c r="E39" s="177" t="s">
        <v>96</v>
      </c>
      <c r="F39" s="178"/>
      <c r="G39" s="178"/>
    </row>
    <row r="40" spans="1:10" ht="65.099999999999994">
      <c r="A40" s="174" t="s">
        <v>98</v>
      </c>
      <c r="B40" s="175" t="s">
        <v>99</v>
      </c>
      <c r="C40" s="176" t="s">
        <v>100</v>
      </c>
      <c r="D40" s="176" t="s">
        <v>101</v>
      </c>
      <c r="E40" s="177" t="s">
        <v>102</v>
      </c>
      <c r="F40" s="178"/>
      <c r="G40" s="178"/>
    </row>
    <row r="41" spans="1:10" ht="143.1">
      <c r="A41" s="175" t="s">
        <v>103</v>
      </c>
      <c r="B41" s="175" t="s">
        <v>104</v>
      </c>
      <c r="C41" s="175" t="s">
        <v>105</v>
      </c>
      <c r="D41" s="175" t="s">
        <v>106</v>
      </c>
      <c r="E41" s="175" t="s">
        <v>107</v>
      </c>
      <c r="F41" s="178"/>
      <c r="G41" s="178"/>
    </row>
    <row r="42" spans="1:10">
      <c r="A42" s="174" t="s">
        <v>108</v>
      </c>
      <c r="B42" s="179"/>
      <c r="C42" s="179"/>
      <c r="E42" s="180" t="s">
        <v>109</v>
      </c>
      <c r="F42" s="181">
        <f>SUM(F39:F41)</f>
        <v>0</v>
      </c>
      <c r="G42" s="182">
        <f>SUM(G39:G41)</f>
        <v>0</v>
      </c>
    </row>
    <row r="43" spans="1:10">
      <c r="E43" s="180" t="s">
        <v>110</v>
      </c>
      <c r="F43" s="337"/>
      <c r="G43" s="338"/>
    </row>
    <row r="44" spans="1:10">
      <c r="E44" s="180"/>
      <c r="F44" s="180"/>
      <c r="G44" s="180"/>
    </row>
    <row r="45" spans="1:10">
      <c r="A45" s="150" t="s">
        <v>113</v>
      </c>
      <c r="E45" s="180"/>
      <c r="F45" s="180"/>
      <c r="G45" s="180"/>
    </row>
    <row r="46" spans="1:10" ht="12" customHeight="1">
      <c r="A46" s="334" t="s">
        <v>114</v>
      </c>
      <c r="B46" s="334"/>
      <c r="C46" s="334"/>
      <c r="D46" s="334"/>
      <c r="E46" s="334"/>
      <c r="F46" s="334"/>
      <c r="G46" s="334"/>
    </row>
    <row r="47" spans="1:10">
      <c r="A47" s="184"/>
      <c r="B47" s="184"/>
      <c r="C47" s="184"/>
      <c r="D47" s="184"/>
      <c r="E47" s="184"/>
      <c r="F47" s="184"/>
      <c r="G47" s="184"/>
      <c r="H47" s="185"/>
    </row>
    <row r="48" spans="1:10">
      <c r="A48" s="150" t="s">
        <v>115</v>
      </c>
      <c r="B48" s="150"/>
      <c r="C48" s="150"/>
      <c r="D48" s="150"/>
      <c r="E48" s="150"/>
      <c r="F48" s="150"/>
      <c r="G48" s="150"/>
      <c r="H48" s="129"/>
      <c r="I48" s="150"/>
      <c r="J48" s="150"/>
    </row>
    <row r="49" spans="1:9">
      <c r="A49" s="339" t="s">
        <v>297</v>
      </c>
      <c r="B49" s="339"/>
      <c r="C49" s="339"/>
      <c r="D49" s="339"/>
      <c r="E49" s="339"/>
      <c r="F49" s="339"/>
      <c r="G49" s="339"/>
      <c r="H49" s="339"/>
      <c r="I49" s="1"/>
    </row>
    <row r="50" spans="1:9">
      <c r="A50" s="1"/>
      <c r="C50" s="1"/>
      <c r="D50" s="1"/>
      <c r="F50" s="1"/>
      <c r="G50" s="1"/>
      <c r="H50" s="183"/>
      <c r="I50" s="1"/>
    </row>
    <row r="51" spans="1:9">
      <c r="A51" s="150" t="s">
        <v>117</v>
      </c>
      <c r="C51" s="150"/>
    </row>
    <row r="52" spans="1:9" ht="75.95" customHeight="1">
      <c r="A52" s="339" t="s">
        <v>484</v>
      </c>
      <c r="B52" s="339"/>
      <c r="C52" s="339"/>
      <c r="D52" s="339"/>
      <c r="E52" s="339"/>
      <c r="F52" s="339"/>
      <c r="G52" s="339"/>
      <c r="H52" s="183"/>
    </row>
    <row r="53" spans="1:9">
      <c r="A53" s="184"/>
      <c r="B53" s="184"/>
      <c r="C53" s="184"/>
      <c r="D53" s="184"/>
      <c r="E53" s="184"/>
      <c r="F53" s="184"/>
      <c r="G53" s="184"/>
      <c r="H53" s="185"/>
    </row>
    <row r="54" spans="1:9">
      <c r="A54" s="150" t="s">
        <v>119</v>
      </c>
      <c r="B54" s="186"/>
    </row>
    <row r="55" spans="1:9">
      <c r="A55" s="339" t="s">
        <v>297</v>
      </c>
      <c r="B55" s="339"/>
      <c r="C55" s="339"/>
      <c r="D55" s="339"/>
      <c r="E55" s="339"/>
      <c r="F55" s="339"/>
      <c r="G55" s="339"/>
      <c r="H55" s="339"/>
    </row>
    <row r="57" spans="1:9">
      <c r="A57" s="150" t="s">
        <v>121</v>
      </c>
      <c r="B57" s="150"/>
    </row>
    <row r="58" spans="1:9">
      <c r="A58" s="73" t="s">
        <v>485</v>
      </c>
      <c r="B58" s="123"/>
      <c r="C58" s="123"/>
      <c r="D58" s="123"/>
      <c r="E58" s="123"/>
      <c r="F58" s="123"/>
      <c r="G58" s="123"/>
      <c r="H58" s="161"/>
    </row>
    <row r="59" spans="1:9">
      <c r="A59" s="73" t="s">
        <v>486</v>
      </c>
      <c r="B59" s="123"/>
      <c r="C59" s="123"/>
      <c r="D59" s="123"/>
      <c r="E59" s="123"/>
      <c r="F59" s="123"/>
      <c r="G59" s="123"/>
      <c r="H59" s="161"/>
    </row>
  </sheetData>
  <mergeCells count="6">
    <mergeCell ref="A55:H55"/>
    <mergeCell ref="A14:B14"/>
    <mergeCell ref="A49:H49"/>
    <mergeCell ref="A46:G46"/>
    <mergeCell ref="A52:G52"/>
    <mergeCell ref="F43:G43"/>
  </mergeCells>
  <conditionalFormatting sqref="F42:G42">
    <cfRule type="cellIs" dxfId="35" priority="1" operator="lessThan">
      <formula>5</formula>
    </cfRule>
    <cfRule type="cellIs" dxfId="34" priority="2" operator="between">
      <formula>5</formula>
      <formula>7</formula>
    </cfRule>
    <cfRule type="cellIs" dxfId="33" priority="3" operator="greaterThan">
      <formula>7</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6151089-ABA5-C94A-8CB2-0C9D9BB8864D}">
          <x14:formula1>
            <xm:f>Sheet1!$A$1:$A$3</xm:f>
          </x14:formula1>
          <xm:sqref>F39:G41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3FB0-1381-8C4E-9F88-FA7CFACA560D}">
  <dimension ref="A1:M64"/>
  <sheetViews>
    <sheetView showGridLines="0" topLeftCell="A10" zoomScale="110" zoomScaleNormal="110" workbookViewId="0">
      <selection activeCell="A15" sqref="A15:B17"/>
    </sheetView>
  </sheetViews>
  <sheetFormatPr defaultColWidth="10.875" defaultRowHeight="12.95"/>
  <cols>
    <col min="1" max="1" width="21.375" style="73" customWidth="1"/>
    <col min="2" max="2" width="22.625" style="73" customWidth="1"/>
    <col min="3" max="4" width="21.625" style="73" customWidth="1"/>
    <col min="5" max="8" width="21.875" style="73" customWidth="1"/>
    <col min="9" max="9" width="21.875" style="129" customWidth="1"/>
    <col min="10" max="12" width="21.875" style="73" customWidth="1"/>
    <col min="13" max="16384" width="10.875" style="73"/>
  </cols>
  <sheetData>
    <row r="1" spans="1:8">
      <c r="A1" s="122" t="s">
        <v>19</v>
      </c>
      <c r="B1" s="194" t="s">
        <v>474</v>
      </c>
    </row>
    <row r="2" spans="1:8">
      <c r="A2" s="122" t="s">
        <v>21</v>
      </c>
      <c r="B2" s="194" t="s">
        <v>487</v>
      </c>
    </row>
    <row r="3" spans="1:8">
      <c r="A3" s="123" t="s">
        <v>23</v>
      </c>
      <c r="B3" s="194" t="s">
        <v>359</v>
      </c>
    </row>
    <row r="4" spans="1:8">
      <c r="A4" s="123" t="s">
        <v>25</v>
      </c>
      <c r="B4" s="194" t="s">
        <v>247</v>
      </c>
    </row>
    <row r="5" spans="1:8">
      <c r="A5" s="123" t="s">
        <v>27</v>
      </c>
      <c r="B5" s="194" t="s">
        <v>488</v>
      </c>
    </row>
    <row r="7" spans="1:8">
      <c r="A7" s="73" t="s">
        <v>29</v>
      </c>
      <c r="B7" s="73" t="s">
        <v>489</v>
      </c>
      <c r="F7" s="243"/>
      <c r="G7" s="243"/>
      <c r="H7" s="243"/>
    </row>
    <row r="8" spans="1:8">
      <c r="A8" s="73" t="s">
        <v>31</v>
      </c>
      <c r="B8" s="73" t="s">
        <v>490</v>
      </c>
      <c r="F8" s="243"/>
      <c r="G8" s="243"/>
      <c r="H8" s="243"/>
    </row>
    <row r="9" spans="1:8">
      <c r="A9" s="73" t="s">
        <v>33</v>
      </c>
      <c r="B9" s="73" t="s">
        <v>479</v>
      </c>
      <c r="F9" s="243"/>
      <c r="G9" s="243"/>
      <c r="H9" s="243"/>
    </row>
    <row r="10" spans="1:8">
      <c r="A10" s="73" t="s">
        <v>35</v>
      </c>
      <c r="B10" s="73" t="s">
        <v>491</v>
      </c>
      <c r="F10" s="243"/>
      <c r="G10" s="243"/>
      <c r="H10" s="243"/>
    </row>
    <row r="11" spans="1:8">
      <c r="A11" s="73" t="s">
        <v>492</v>
      </c>
      <c r="B11" s="73" t="s">
        <v>493</v>
      </c>
      <c r="F11" s="243"/>
      <c r="G11" s="243"/>
      <c r="H11" s="243"/>
    </row>
    <row r="12" spans="1:8">
      <c r="A12" s="73" t="s">
        <v>38</v>
      </c>
      <c r="B12" s="73" t="s">
        <v>39</v>
      </c>
      <c r="F12" s="243"/>
      <c r="G12" s="243"/>
      <c r="H12" s="243"/>
    </row>
    <row r="13" spans="1:8">
      <c r="A13" s="73" t="s">
        <v>40</v>
      </c>
      <c r="B13" s="73" t="s">
        <v>280</v>
      </c>
      <c r="E13" s="130"/>
      <c r="F13" s="243"/>
      <c r="G13" s="243"/>
      <c r="H13" s="243"/>
    </row>
    <row r="14" spans="1:8">
      <c r="A14" s="150"/>
      <c r="F14" s="243"/>
      <c r="G14" s="243"/>
      <c r="H14" s="243"/>
    </row>
    <row r="15" spans="1:8">
      <c r="A15" s="327" t="s">
        <v>41</v>
      </c>
      <c r="B15" s="328"/>
      <c r="F15" s="243"/>
      <c r="G15" s="243"/>
      <c r="H15" s="243"/>
    </row>
    <row r="16" spans="1:8">
      <c r="A16" s="125" t="s">
        <v>42</v>
      </c>
      <c r="B16" s="126"/>
      <c r="F16" s="243"/>
      <c r="G16" s="243"/>
      <c r="H16" s="243"/>
    </row>
    <row r="17" spans="1:11">
      <c r="A17" s="127" t="s">
        <v>43</v>
      </c>
      <c r="B17" s="128"/>
      <c r="F17" s="243"/>
      <c r="G17" s="243"/>
      <c r="H17" s="243"/>
    </row>
    <row r="18" spans="1:11">
      <c r="I18" s="132" t="s">
        <v>494</v>
      </c>
    </row>
    <row r="19" spans="1:11">
      <c r="B19" s="150"/>
      <c r="F19" s="136" t="s">
        <v>320</v>
      </c>
      <c r="G19" s="136"/>
      <c r="H19" s="136" t="s">
        <v>44</v>
      </c>
      <c r="I19" s="132" t="s">
        <v>48</v>
      </c>
    </row>
    <row r="20" spans="1:11" ht="39" customHeight="1">
      <c r="A20" s="133" t="s">
        <v>49</v>
      </c>
      <c r="B20" s="134"/>
      <c r="C20" s="134"/>
      <c r="D20" s="150"/>
      <c r="E20" s="293" t="s">
        <v>495</v>
      </c>
      <c r="F20" s="188" t="s">
        <v>496</v>
      </c>
      <c r="G20" s="188" t="s">
        <v>497</v>
      </c>
      <c r="H20" s="188" t="s">
        <v>498</v>
      </c>
      <c r="I20" s="129" t="s">
        <v>489</v>
      </c>
    </row>
    <row r="21" spans="1:11">
      <c r="C21" s="136"/>
      <c r="E21" s="296" t="s">
        <v>499</v>
      </c>
      <c r="F21" s="138" t="s">
        <v>500</v>
      </c>
      <c r="G21" s="138" t="s">
        <v>500</v>
      </c>
      <c r="H21" s="138" t="s">
        <v>332</v>
      </c>
      <c r="I21" s="216" t="s">
        <v>501</v>
      </c>
    </row>
    <row r="23" spans="1:11">
      <c r="A23" s="143" t="s">
        <v>210</v>
      </c>
      <c r="B23" s="133"/>
      <c r="E23" s="223"/>
      <c r="F23" s="223"/>
      <c r="G23" s="223"/>
      <c r="H23" s="223"/>
      <c r="I23" s="166" t="e">
        <f>((G23-F23)/H23)*E23</f>
        <v>#DIV/0!</v>
      </c>
    </row>
    <row r="24" spans="1:11">
      <c r="B24" s="123" t="s">
        <v>70</v>
      </c>
      <c r="D24" s="73" t="s">
        <v>0</v>
      </c>
      <c r="F24" s="230"/>
      <c r="G24" s="230"/>
      <c r="H24" s="230"/>
      <c r="I24" s="157"/>
    </row>
    <row r="25" spans="1:11">
      <c r="B25" s="123" t="s">
        <v>74</v>
      </c>
      <c r="F25" s="230"/>
      <c r="G25" s="230"/>
      <c r="H25" s="230"/>
      <c r="I25" s="157"/>
    </row>
    <row r="26" spans="1:11">
      <c r="B26" s="123" t="s">
        <v>78</v>
      </c>
      <c r="F26" s="230"/>
      <c r="G26" s="230"/>
      <c r="H26" s="230"/>
      <c r="I26" s="157"/>
    </row>
    <row r="27" spans="1:11">
      <c r="A27" s="154"/>
      <c r="B27" s="154"/>
      <c r="C27" s="287"/>
      <c r="D27" s="287"/>
      <c r="E27" s="287"/>
      <c r="F27" s="160"/>
      <c r="G27" s="160"/>
      <c r="H27" s="160"/>
    </row>
    <row r="28" spans="1:11">
      <c r="F28" s="160"/>
      <c r="G28" s="160"/>
      <c r="H28" s="160"/>
      <c r="I28" s="124"/>
      <c r="J28" s="123"/>
      <c r="K28" s="123"/>
    </row>
    <row r="29" spans="1:11">
      <c r="A29" s="143" t="s">
        <v>210</v>
      </c>
      <c r="B29" s="200"/>
      <c r="E29" s="223"/>
      <c r="F29" s="165"/>
      <c r="G29" s="165"/>
      <c r="H29" s="165"/>
      <c r="I29" s="166" t="e">
        <f>((G29-F29)/H29)*E29</f>
        <v>#DIV/0!</v>
      </c>
      <c r="J29" s="123"/>
      <c r="K29" s="123"/>
    </row>
    <row r="30" spans="1:11">
      <c r="A30" s="154"/>
      <c r="B30" s="123" t="s">
        <v>84</v>
      </c>
      <c r="F30" s="156"/>
      <c r="G30" s="156"/>
      <c r="H30" s="156"/>
      <c r="I30" s="167"/>
      <c r="J30" s="154"/>
      <c r="K30" s="154"/>
    </row>
    <row r="31" spans="1:11">
      <c r="B31" s="123" t="s">
        <v>74</v>
      </c>
      <c r="F31" s="156"/>
      <c r="G31" s="156"/>
      <c r="H31" s="156"/>
      <c r="I31" s="167"/>
      <c r="J31" s="206"/>
      <c r="K31" s="154"/>
    </row>
    <row r="32" spans="1:11">
      <c r="A32" s="154"/>
      <c r="B32" s="123" t="s">
        <v>78</v>
      </c>
      <c r="F32" s="156"/>
      <c r="G32" s="156"/>
      <c r="H32" s="156"/>
      <c r="I32" s="167"/>
      <c r="J32" s="206"/>
      <c r="K32" s="154"/>
    </row>
    <row r="33" spans="1:13">
      <c r="A33" s="123"/>
      <c r="B33" s="154"/>
      <c r="F33" s="160"/>
      <c r="G33" s="160"/>
      <c r="H33" s="160"/>
      <c r="J33" s="154"/>
      <c r="K33" s="154"/>
    </row>
    <row r="34" spans="1:13">
      <c r="F34" s="160"/>
      <c r="G34" s="160"/>
      <c r="H34" s="160"/>
      <c r="I34" s="292"/>
      <c r="J34" s="123"/>
      <c r="K34" s="123"/>
      <c r="M34" s="73" t="s">
        <v>0</v>
      </c>
    </row>
    <row r="35" spans="1:13">
      <c r="A35" s="143" t="s">
        <v>210</v>
      </c>
      <c r="B35" s="200"/>
      <c r="E35" s="223"/>
      <c r="F35" s="165"/>
      <c r="G35" s="165"/>
      <c r="H35" s="165"/>
      <c r="I35" s="166" t="e">
        <f>((G35-F35)/H35)*E35</f>
        <v>#DIV/0!</v>
      </c>
      <c r="J35" s="123"/>
      <c r="K35" s="123"/>
    </row>
    <row r="36" spans="1:13">
      <c r="A36" s="154"/>
      <c r="B36" s="123" t="s">
        <v>84</v>
      </c>
      <c r="F36" s="156"/>
      <c r="G36" s="156"/>
      <c r="H36" s="156"/>
      <c r="I36" s="167"/>
      <c r="J36" s="154"/>
      <c r="K36" s="154"/>
    </row>
    <row r="37" spans="1:13">
      <c r="A37" s="154"/>
      <c r="B37" s="123" t="s">
        <v>74</v>
      </c>
      <c r="F37" s="156"/>
      <c r="G37" s="156"/>
      <c r="H37" s="156"/>
      <c r="I37" s="167"/>
      <c r="J37" s="206"/>
      <c r="K37" s="154"/>
    </row>
    <row r="38" spans="1:13">
      <c r="A38" s="154"/>
      <c r="B38" s="123" t="s">
        <v>78</v>
      </c>
      <c r="F38" s="156"/>
      <c r="G38" s="156"/>
      <c r="H38" s="156"/>
      <c r="I38" s="167"/>
      <c r="J38" s="206"/>
      <c r="K38" s="154"/>
    </row>
    <row r="39" spans="1:13">
      <c r="A39" s="150"/>
      <c r="B39" s="150"/>
      <c r="C39" s="150"/>
      <c r="D39" s="150"/>
      <c r="E39" s="150"/>
      <c r="F39" s="150"/>
      <c r="G39" s="150"/>
      <c r="H39" s="150"/>
      <c r="J39" s="150"/>
      <c r="K39" s="150"/>
    </row>
    <row r="41" spans="1:13">
      <c r="A41" s="150" t="s">
        <v>88</v>
      </c>
      <c r="B41" s="73" t="s">
        <v>89</v>
      </c>
    </row>
    <row r="42" spans="1:13" ht="39.950000000000003" customHeight="1">
      <c r="A42" s="169" t="s">
        <v>90</v>
      </c>
      <c r="B42" s="170" t="s">
        <v>91</v>
      </c>
      <c r="C42" s="171">
        <v>1</v>
      </c>
      <c r="D42" s="171">
        <v>2</v>
      </c>
      <c r="E42" s="172">
        <v>3</v>
      </c>
      <c r="F42" s="294" t="str">
        <f>F20</f>
        <v>Cost of cultivation (inputs and operational costs)</v>
      </c>
      <c r="G42" s="241" t="s">
        <v>497</v>
      </c>
      <c r="H42" s="241" t="s">
        <v>498</v>
      </c>
    </row>
    <row r="43" spans="1:13" ht="143.1">
      <c r="A43" s="174" t="s">
        <v>92</v>
      </c>
      <c r="B43" s="175" t="s">
        <v>93</v>
      </c>
      <c r="C43" s="176" t="s">
        <v>94</v>
      </c>
      <c r="D43" s="176" t="s">
        <v>95</v>
      </c>
      <c r="E43" s="177" t="s">
        <v>96</v>
      </c>
      <c r="F43" s="178"/>
      <c r="G43" s="178"/>
      <c r="H43" s="178"/>
    </row>
    <row r="44" spans="1:13" ht="65.099999999999994">
      <c r="A44" s="174" t="s">
        <v>98</v>
      </c>
      <c r="B44" s="175" t="s">
        <v>99</v>
      </c>
      <c r="C44" s="176" t="s">
        <v>100</v>
      </c>
      <c r="D44" s="176" t="s">
        <v>101</v>
      </c>
      <c r="E44" s="177" t="s">
        <v>102</v>
      </c>
      <c r="F44" s="178"/>
      <c r="G44" s="178"/>
      <c r="H44" s="178"/>
    </row>
    <row r="45" spans="1:13" ht="143.1">
      <c r="A45" s="175" t="s">
        <v>103</v>
      </c>
      <c r="B45" s="175" t="s">
        <v>104</v>
      </c>
      <c r="C45" s="175" t="s">
        <v>105</v>
      </c>
      <c r="D45" s="175" t="s">
        <v>106</v>
      </c>
      <c r="E45" s="175" t="s">
        <v>107</v>
      </c>
      <c r="F45" s="178"/>
      <c r="G45" s="178"/>
      <c r="H45" s="178"/>
    </row>
    <row r="46" spans="1:13">
      <c r="A46" s="174" t="s">
        <v>108</v>
      </c>
      <c r="B46" s="179"/>
      <c r="C46" s="179"/>
      <c r="E46" s="180" t="s">
        <v>109</v>
      </c>
      <c r="F46" s="181">
        <f>SUM(F43:F45)</f>
        <v>0</v>
      </c>
      <c r="G46" s="182">
        <f>SUM(G43:G45)</f>
        <v>0</v>
      </c>
      <c r="H46" s="182">
        <f>SUM(H43:H45)</f>
        <v>0</v>
      </c>
    </row>
    <row r="47" spans="1:13">
      <c r="E47" s="180" t="s">
        <v>110</v>
      </c>
      <c r="F47" s="337"/>
      <c r="G47" s="338"/>
      <c r="H47" s="338"/>
    </row>
    <row r="48" spans="1:13">
      <c r="E48" s="180"/>
    </row>
    <row r="49" spans="1:11">
      <c r="E49" s="180"/>
      <c r="F49" s="180"/>
      <c r="G49" s="180"/>
      <c r="H49" s="180"/>
    </row>
    <row r="50" spans="1:11">
      <c r="E50" s="180"/>
      <c r="F50" s="180"/>
      <c r="G50" s="180"/>
      <c r="H50" s="180"/>
    </row>
    <row r="51" spans="1:11">
      <c r="A51" s="150" t="s">
        <v>113</v>
      </c>
      <c r="E51" s="180"/>
      <c r="F51" s="180"/>
      <c r="G51" s="180"/>
      <c r="H51" s="180"/>
    </row>
    <row r="52" spans="1:11" ht="12" customHeight="1">
      <c r="A52" s="334" t="s">
        <v>114</v>
      </c>
      <c r="B52" s="334"/>
      <c r="C52" s="334"/>
      <c r="D52" s="334"/>
      <c r="E52" s="334"/>
      <c r="F52" s="334"/>
      <c r="G52" s="334"/>
      <c r="H52" s="334"/>
    </row>
    <row r="53" spans="1:11">
      <c r="A53" s="184"/>
      <c r="B53" s="184"/>
      <c r="C53" s="184"/>
      <c r="D53" s="184"/>
      <c r="E53" s="184"/>
      <c r="F53" s="184"/>
      <c r="G53" s="184"/>
      <c r="H53" s="184"/>
      <c r="I53" s="295"/>
    </row>
    <row r="54" spans="1:11">
      <c r="A54" s="150" t="s">
        <v>115</v>
      </c>
      <c r="B54" s="150"/>
      <c r="C54" s="150"/>
      <c r="D54" s="150"/>
      <c r="E54" s="150"/>
      <c r="F54" s="150"/>
      <c r="G54" s="150"/>
      <c r="H54" s="150"/>
      <c r="J54" s="150"/>
      <c r="K54" s="150"/>
    </row>
    <row r="55" spans="1:11" ht="90.95" customHeight="1">
      <c r="A55" s="339" t="s">
        <v>502</v>
      </c>
      <c r="B55" s="339"/>
      <c r="C55" s="339"/>
      <c r="D55" s="339"/>
      <c r="E55" s="339"/>
      <c r="F55" s="339"/>
      <c r="G55" s="339"/>
      <c r="H55" s="339"/>
      <c r="I55" s="5"/>
      <c r="J55" s="1"/>
    </row>
    <row r="56" spans="1:11">
      <c r="A56" s="1"/>
      <c r="C56" s="1"/>
      <c r="D56" s="1"/>
      <c r="F56" s="1"/>
      <c r="G56" s="1"/>
      <c r="H56" s="1"/>
      <c r="I56" s="5"/>
      <c r="J56" s="1"/>
    </row>
    <row r="57" spans="1:11">
      <c r="A57" s="150" t="s">
        <v>117</v>
      </c>
      <c r="C57" s="150"/>
    </row>
    <row r="58" spans="1:11" s="246" customFormat="1" ht="50.1" customHeight="1">
      <c r="A58" s="339" t="s">
        <v>503</v>
      </c>
      <c r="B58" s="339"/>
      <c r="C58" s="339"/>
      <c r="D58" s="339"/>
      <c r="E58" s="339"/>
      <c r="F58" s="339"/>
      <c r="G58" s="339"/>
      <c r="H58" s="339"/>
      <c r="I58" s="295"/>
    </row>
    <row r="59" spans="1:11">
      <c r="A59" s="184"/>
      <c r="B59" s="184"/>
      <c r="C59" s="184"/>
      <c r="D59" s="184"/>
      <c r="E59" s="184"/>
      <c r="F59" s="184"/>
      <c r="G59" s="184"/>
      <c r="H59" s="184"/>
      <c r="I59" s="295"/>
    </row>
    <row r="60" spans="1:11">
      <c r="A60" s="150" t="s">
        <v>119</v>
      </c>
      <c r="B60" s="186"/>
    </row>
    <row r="61" spans="1:11">
      <c r="A61" s="339" t="s">
        <v>297</v>
      </c>
      <c r="B61" s="339"/>
      <c r="C61" s="339"/>
      <c r="D61" s="339"/>
      <c r="E61" s="339"/>
      <c r="F61" s="339"/>
      <c r="G61" s="339"/>
      <c r="H61" s="339"/>
      <c r="I61" s="339"/>
    </row>
    <row r="63" spans="1:11">
      <c r="A63" s="150" t="s">
        <v>121</v>
      </c>
    </row>
    <row r="64" spans="1:11">
      <c r="A64" s="73" t="s">
        <v>297</v>
      </c>
    </row>
  </sheetData>
  <mergeCells count="6">
    <mergeCell ref="A61:I61"/>
    <mergeCell ref="A15:B15"/>
    <mergeCell ref="A52:H52"/>
    <mergeCell ref="A55:H55"/>
    <mergeCell ref="A58:H58"/>
    <mergeCell ref="F47:H47"/>
  </mergeCells>
  <conditionalFormatting sqref="F46:G46">
    <cfRule type="cellIs" dxfId="32" priority="4" operator="lessThan">
      <formula>5</formula>
    </cfRule>
    <cfRule type="cellIs" dxfId="31" priority="5" operator="between">
      <formula>5</formula>
      <formula>7</formula>
    </cfRule>
    <cfRule type="cellIs" dxfId="30" priority="6" operator="greaterThan">
      <formula>7</formula>
    </cfRule>
  </conditionalFormatting>
  <conditionalFormatting sqref="H46">
    <cfRule type="cellIs" dxfId="29" priority="1" operator="lessThan">
      <formula>5</formula>
    </cfRule>
    <cfRule type="cellIs" dxfId="28" priority="2" operator="between">
      <formula>5</formula>
      <formula>7</formula>
    </cfRule>
    <cfRule type="cellIs" dxfId="27" priority="3" operator="greaterThan">
      <formula>7</formula>
    </cfRule>
  </conditionalFormatting>
  <hyperlinks>
    <hyperlink ref="E20" r:id="rId1" xr:uid="{1AF91FA3-20FF-FE41-80BC-D9DB6559A0E8}"/>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DA65DED-A7FD-874E-AEB0-8C094BAD23B1}">
          <x14:formula1>
            <xm:f>Sheet1!$A$1:$A$3</xm:f>
          </x14:formula1>
          <xm:sqref>F43:H45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171E9-8934-484A-98C6-189DBBFA166C}">
  <dimension ref="A1:J58"/>
  <sheetViews>
    <sheetView showGridLines="0" topLeftCell="A39" zoomScale="110" zoomScaleNormal="110" workbookViewId="0">
      <selection activeCell="C7" sqref="C7"/>
    </sheetView>
  </sheetViews>
  <sheetFormatPr defaultColWidth="10.875" defaultRowHeight="12.95"/>
  <cols>
    <col min="1" max="1" width="21.375" style="73" customWidth="1"/>
    <col min="2" max="2" width="22.625" style="73" customWidth="1"/>
    <col min="3" max="4" width="21.625" style="73" customWidth="1"/>
    <col min="5" max="7" width="21.875" style="73" customWidth="1"/>
    <col min="8" max="8" width="21.875" style="129" customWidth="1"/>
    <col min="9" max="11" width="21.875" style="73" customWidth="1"/>
    <col min="12" max="16384" width="10.875" style="73"/>
  </cols>
  <sheetData>
    <row r="1" spans="1:6">
      <c r="A1" s="122" t="s">
        <v>19</v>
      </c>
      <c r="B1" s="73" t="s">
        <v>474</v>
      </c>
    </row>
    <row r="2" spans="1:6">
      <c r="A2" s="122" t="s">
        <v>21</v>
      </c>
      <c r="B2" s="73" t="s">
        <v>487</v>
      </c>
    </row>
    <row r="3" spans="1:6">
      <c r="A3" s="123" t="s">
        <v>23</v>
      </c>
      <c r="B3" s="73" t="s">
        <v>504</v>
      </c>
    </row>
    <row r="4" spans="1:6">
      <c r="A4" s="123" t="s">
        <v>25</v>
      </c>
      <c r="B4" s="73" t="s">
        <v>250</v>
      </c>
    </row>
    <row r="5" spans="1:6">
      <c r="A5" s="123" t="s">
        <v>27</v>
      </c>
      <c r="B5" s="73" t="s">
        <v>505</v>
      </c>
    </row>
    <row r="7" spans="1:6">
      <c r="A7" s="73" t="s">
        <v>29</v>
      </c>
      <c r="B7" s="73" t="s">
        <v>506</v>
      </c>
      <c r="F7" s="243"/>
    </row>
    <row r="8" spans="1:6">
      <c r="A8" s="73" t="s">
        <v>31</v>
      </c>
      <c r="B8" s="73" t="s">
        <v>507</v>
      </c>
      <c r="F8" s="243"/>
    </row>
    <row r="9" spans="1:6">
      <c r="A9" s="73" t="s">
        <v>33</v>
      </c>
      <c r="B9" s="73" t="s">
        <v>479</v>
      </c>
      <c r="F9" s="243"/>
    </row>
    <row r="10" spans="1:6">
      <c r="A10" s="73" t="s">
        <v>35</v>
      </c>
      <c r="B10" s="73" t="s">
        <v>508</v>
      </c>
      <c r="F10" s="243"/>
    </row>
    <row r="11" spans="1:6">
      <c r="A11" s="73" t="s">
        <v>38</v>
      </c>
      <c r="B11" s="73" t="s">
        <v>39</v>
      </c>
      <c r="F11" s="243"/>
    </row>
    <row r="12" spans="1:6">
      <c r="A12" s="73" t="s">
        <v>40</v>
      </c>
      <c r="B12" s="73" t="s">
        <v>280</v>
      </c>
      <c r="E12" s="130"/>
      <c r="F12" s="243"/>
    </row>
    <row r="13" spans="1:6">
      <c r="A13" s="150"/>
      <c r="F13" s="243"/>
    </row>
    <row r="14" spans="1:6">
      <c r="A14" s="327" t="s">
        <v>41</v>
      </c>
      <c r="B14" s="328"/>
      <c r="F14" s="243"/>
    </row>
    <row r="15" spans="1:6">
      <c r="A15" s="125" t="s">
        <v>42</v>
      </c>
      <c r="B15" s="126"/>
      <c r="F15" s="243"/>
    </row>
    <row r="16" spans="1:6">
      <c r="A16" s="127" t="s">
        <v>43</v>
      </c>
      <c r="B16" s="128"/>
      <c r="D16" s="73" t="s">
        <v>0</v>
      </c>
      <c r="F16" s="243"/>
    </row>
    <row r="17" spans="1:10">
      <c r="H17" s="132" t="s">
        <v>248</v>
      </c>
    </row>
    <row r="18" spans="1:10">
      <c r="B18" s="150"/>
      <c r="F18" s="150"/>
      <c r="G18" s="136" t="s">
        <v>44</v>
      </c>
      <c r="H18" s="132" t="s">
        <v>48</v>
      </c>
    </row>
    <row r="19" spans="1:10" ht="51.6" customHeight="1">
      <c r="A19" s="133" t="s">
        <v>49</v>
      </c>
      <c r="B19" s="134"/>
      <c r="F19" s="188" t="s">
        <v>497</v>
      </c>
      <c r="G19" s="134" t="s">
        <v>509</v>
      </c>
      <c r="H19" s="297" t="s">
        <v>506</v>
      </c>
      <c r="J19" s="73" t="s">
        <v>0</v>
      </c>
    </row>
    <row r="20" spans="1:10">
      <c r="F20" s="138" t="s">
        <v>500</v>
      </c>
      <c r="G20" s="138" t="s">
        <v>510</v>
      </c>
      <c r="H20" s="216" t="s">
        <v>511</v>
      </c>
    </row>
    <row r="21" spans="1:10">
      <c r="A21" s="143" t="s">
        <v>210</v>
      </c>
      <c r="B21" s="133"/>
      <c r="F21" s="148"/>
      <c r="G21" s="148"/>
      <c r="H21" s="166" t="e">
        <f>F21/G21</f>
        <v>#DIV/0!</v>
      </c>
    </row>
    <row r="22" spans="1:10">
      <c r="B22" s="123" t="s">
        <v>70</v>
      </c>
      <c r="F22" s="156"/>
      <c r="G22" s="156"/>
      <c r="H22" s="124"/>
    </row>
    <row r="23" spans="1:10">
      <c r="B23" s="123" t="s">
        <v>74</v>
      </c>
      <c r="F23" s="156"/>
      <c r="G23" s="156"/>
      <c r="H23" s="157"/>
    </row>
    <row r="24" spans="1:10">
      <c r="B24" s="123" t="s">
        <v>78</v>
      </c>
      <c r="F24" s="156"/>
      <c r="G24" s="156"/>
      <c r="H24" s="157"/>
    </row>
    <row r="25" spans="1:10">
      <c r="A25" s="154"/>
      <c r="C25" s="287"/>
      <c r="D25" s="287"/>
      <c r="E25" s="287"/>
      <c r="F25" s="160"/>
      <c r="G25" s="160"/>
      <c r="H25" s="124"/>
    </row>
    <row r="26" spans="1:10">
      <c r="A26" s="143" t="s">
        <v>210</v>
      </c>
      <c r="B26" s="200"/>
      <c r="F26" s="165"/>
      <c r="G26" s="165"/>
      <c r="H26" s="166" t="e">
        <f>F26/G26</f>
        <v>#DIV/0!</v>
      </c>
    </row>
    <row r="27" spans="1:10">
      <c r="B27" s="123" t="s">
        <v>84</v>
      </c>
      <c r="F27" s="156"/>
      <c r="G27" s="156"/>
      <c r="H27" s="167"/>
    </row>
    <row r="28" spans="1:10">
      <c r="A28" s="154"/>
      <c r="B28" s="123" t="s">
        <v>74</v>
      </c>
      <c r="F28" s="156"/>
      <c r="G28" s="156"/>
      <c r="H28" s="167"/>
    </row>
    <row r="29" spans="1:10">
      <c r="B29" s="123" t="s">
        <v>78</v>
      </c>
      <c r="F29" s="156"/>
      <c r="G29" s="156"/>
      <c r="H29" s="167"/>
    </row>
    <row r="30" spans="1:10">
      <c r="A30" s="154"/>
      <c r="B30" s="154"/>
      <c r="D30" s="73" t="s">
        <v>0</v>
      </c>
      <c r="F30" s="160"/>
      <c r="G30" s="160"/>
      <c r="I30" s="154"/>
      <c r="J30" s="154"/>
    </row>
    <row r="31" spans="1:10">
      <c r="A31" s="143" t="s">
        <v>210</v>
      </c>
      <c r="B31" s="200"/>
      <c r="F31" s="165"/>
      <c r="G31" s="165"/>
      <c r="H31" s="166" t="e">
        <f>F31/G31</f>
        <v>#DIV/0!</v>
      </c>
      <c r="I31" s="123"/>
      <c r="J31" s="123"/>
    </row>
    <row r="32" spans="1:10">
      <c r="B32" s="123" t="s">
        <v>84</v>
      </c>
      <c r="C32" s="154"/>
      <c r="D32" s="154"/>
      <c r="E32" s="154"/>
      <c r="F32" s="156"/>
      <c r="G32" s="156"/>
      <c r="H32" s="167"/>
      <c r="I32" s="154"/>
      <c r="J32" s="154"/>
    </row>
    <row r="33" spans="1:10">
      <c r="A33" s="154"/>
      <c r="B33" s="123" t="s">
        <v>74</v>
      </c>
      <c r="F33" s="156"/>
      <c r="G33" s="156"/>
      <c r="H33" s="167"/>
    </row>
    <row r="34" spans="1:10">
      <c r="A34" s="154"/>
      <c r="B34" s="123" t="s">
        <v>78</v>
      </c>
      <c r="F34" s="156"/>
      <c r="G34" s="156"/>
      <c r="H34" s="167"/>
    </row>
    <row r="35" spans="1:10">
      <c r="A35" s="150"/>
      <c r="B35" s="150"/>
      <c r="C35" s="150"/>
      <c r="D35" s="150"/>
      <c r="E35" s="150"/>
      <c r="F35" s="150"/>
      <c r="G35" s="150"/>
      <c r="I35" s="150"/>
      <c r="J35" s="150"/>
    </row>
    <row r="37" spans="1:10">
      <c r="A37" s="150" t="s">
        <v>88</v>
      </c>
      <c r="B37" s="73" t="s">
        <v>89</v>
      </c>
    </row>
    <row r="38" spans="1:10" ht="51.95">
      <c r="A38" s="169" t="s">
        <v>90</v>
      </c>
      <c r="B38" s="170" t="s">
        <v>91</v>
      </c>
      <c r="C38" s="171">
        <v>1</v>
      </c>
      <c r="D38" s="171">
        <v>2</v>
      </c>
      <c r="E38" s="172">
        <v>3</v>
      </c>
      <c r="F38" s="173" t="str">
        <f>F19</f>
        <v>Gross income (from the selling of the crops and by-products marketed) on seed cotton and GBE</v>
      </c>
      <c r="G38" s="173" t="str">
        <f>G19</f>
        <v>Tonne cotton lint or GBE harvested</v>
      </c>
      <c r="I38" s="136"/>
    </row>
    <row r="39" spans="1:10" ht="143.1">
      <c r="A39" s="174" t="s">
        <v>92</v>
      </c>
      <c r="B39" s="175" t="s">
        <v>93</v>
      </c>
      <c r="C39" s="176" t="s">
        <v>94</v>
      </c>
      <c r="D39" s="176" t="s">
        <v>95</v>
      </c>
      <c r="E39" s="177" t="s">
        <v>96</v>
      </c>
      <c r="F39" s="178"/>
      <c r="G39" s="178"/>
    </row>
    <row r="40" spans="1:10" ht="65.099999999999994">
      <c r="A40" s="174" t="s">
        <v>98</v>
      </c>
      <c r="B40" s="175" t="s">
        <v>99</v>
      </c>
      <c r="C40" s="176" t="s">
        <v>100</v>
      </c>
      <c r="D40" s="176" t="s">
        <v>101</v>
      </c>
      <c r="E40" s="177" t="s">
        <v>102</v>
      </c>
      <c r="F40" s="178"/>
      <c r="G40" s="178"/>
    </row>
    <row r="41" spans="1:10" ht="143.1">
      <c r="A41" s="175" t="s">
        <v>103</v>
      </c>
      <c r="B41" s="175" t="s">
        <v>104</v>
      </c>
      <c r="C41" s="175" t="s">
        <v>105</v>
      </c>
      <c r="D41" s="175" t="s">
        <v>106</v>
      </c>
      <c r="E41" s="175" t="s">
        <v>107</v>
      </c>
      <c r="F41" s="178"/>
      <c r="G41" s="178"/>
    </row>
    <row r="42" spans="1:10">
      <c r="A42" s="174" t="s">
        <v>108</v>
      </c>
      <c r="B42" s="179"/>
      <c r="C42" s="179"/>
      <c r="E42" s="180" t="s">
        <v>109</v>
      </c>
      <c r="F42" s="181">
        <f>SUM(F39:F41)</f>
        <v>0</v>
      </c>
      <c r="G42" s="182">
        <f>SUM(G39:G41)</f>
        <v>0</v>
      </c>
    </row>
    <row r="43" spans="1:10">
      <c r="E43" s="180" t="s">
        <v>110</v>
      </c>
      <c r="F43" s="337"/>
      <c r="G43" s="338"/>
    </row>
    <row r="44" spans="1:10">
      <c r="E44" s="180"/>
      <c r="F44" s="180"/>
    </row>
    <row r="45" spans="1:10">
      <c r="A45" s="150" t="s">
        <v>113</v>
      </c>
      <c r="E45" s="180"/>
      <c r="F45" s="180"/>
    </row>
    <row r="46" spans="1:10" ht="12" customHeight="1">
      <c r="A46" s="334" t="s">
        <v>114</v>
      </c>
      <c r="B46" s="334"/>
      <c r="C46" s="334"/>
      <c r="D46" s="334"/>
      <c r="E46" s="334"/>
      <c r="F46" s="334"/>
      <c r="G46" s="334"/>
    </row>
    <row r="47" spans="1:10">
      <c r="A47" s="184"/>
      <c r="B47" s="184"/>
      <c r="C47" s="184"/>
      <c r="D47" s="184"/>
      <c r="E47" s="184"/>
      <c r="F47" s="184"/>
      <c r="G47" s="184"/>
      <c r="H47" s="295"/>
    </row>
    <row r="48" spans="1:10">
      <c r="A48" s="150" t="s">
        <v>115</v>
      </c>
      <c r="B48" s="150"/>
      <c r="C48" s="150"/>
      <c r="D48" s="150"/>
      <c r="E48" s="150"/>
      <c r="F48" s="150"/>
      <c r="G48" s="150"/>
      <c r="I48" s="150"/>
      <c r="J48" s="150"/>
    </row>
    <row r="49" spans="1:9" ht="23.1" customHeight="1">
      <c r="A49" s="339" t="s">
        <v>512</v>
      </c>
      <c r="B49" s="339"/>
      <c r="C49" s="339"/>
      <c r="D49" s="339"/>
      <c r="E49" s="339"/>
      <c r="F49" s="339"/>
      <c r="G49" s="339"/>
      <c r="H49" s="5"/>
      <c r="I49" s="1"/>
    </row>
    <row r="50" spans="1:9">
      <c r="A50" s="1"/>
      <c r="C50" s="1"/>
      <c r="D50" s="1"/>
      <c r="F50" s="1"/>
      <c r="G50" s="1"/>
      <c r="H50" s="5"/>
      <c r="I50" s="1"/>
    </row>
    <row r="51" spans="1:9">
      <c r="A51" s="150" t="s">
        <v>117</v>
      </c>
      <c r="C51" s="150"/>
    </row>
    <row r="52" spans="1:9" s="246" customFormat="1" ht="42" customHeight="1">
      <c r="A52" s="339" t="s">
        <v>513</v>
      </c>
      <c r="B52" s="339"/>
      <c r="C52" s="339"/>
      <c r="D52" s="339"/>
      <c r="E52" s="339"/>
      <c r="F52" s="339"/>
      <c r="G52" s="339"/>
      <c r="H52" s="295"/>
    </row>
    <row r="53" spans="1:9">
      <c r="A53" s="184"/>
      <c r="B53" s="184"/>
      <c r="C53" s="184"/>
      <c r="D53" s="184"/>
      <c r="E53" s="184"/>
      <c r="F53" s="184"/>
      <c r="G53" s="184"/>
      <c r="H53" s="295"/>
    </row>
    <row r="54" spans="1:9">
      <c r="A54" s="150" t="s">
        <v>119</v>
      </c>
      <c r="B54" s="186"/>
    </row>
    <row r="55" spans="1:9">
      <c r="A55" s="339" t="s">
        <v>297</v>
      </c>
      <c r="B55" s="339"/>
      <c r="C55" s="339"/>
      <c r="D55" s="339"/>
      <c r="E55" s="339"/>
      <c r="F55" s="339"/>
      <c r="G55" s="339"/>
      <c r="H55" s="339"/>
    </row>
    <row r="57" spans="1:9">
      <c r="A57" s="150" t="s">
        <v>121</v>
      </c>
    </row>
    <row r="58" spans="1:9">
      <c r="A58" s="73" t="s">
        <v>297</v>
      </c>
    </row>
  </sheetData>
  <mergeCells count="6">
    <mergeCell ref="A55:H55"/>
    <mergeCell ref="A14:B14"/>
    <mergeCell ref="A46:G46"/>
    <mergeCell ref="A49:G49"/>
    <mergeCell ref="A52:G52"/>
    <mergeCell ref="F43:G43"/>
  </mergeCells>
  <conditionalFormatting sqref="F42:G42">
    <cfRule type="cellIs" dxfId="26" priority="1" operator="lessThan">
      <formula>5</formula>
    </cfRule>
    <cfRule type="cellIs" dxfId="25" priority="2" operator="between">
      <formula>5</formula>
      <formula>7</formula>
    </cfRule>
    <cfRule type="cellIs" dxfId="24" priority="3" operator="greaterThan">
      <formula>7</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B47C68F-0817-E041-8A04-3B8933084F9A}">
          <x14:formula1>
            <xm:f>Sheet1!$A$1:$A$3</xm:f>
          </x14:formula1>
          <xm:sqref>F39:G41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FCB05-2A3A-F540-939E-1DD538196158}">
  <dimension ref="A1:M72"/>
  <sheetViews>
    <sheetView showGridLines="0" zoomScale="110" zoomScaleNormal="110" workbookViewId="0">
      <selection activeCell="H19" sqref="H19"/>
    </sheetView>
  </sheetViews>
  <sheetFormatPr defaultColWidth="10.875" defaultRowHeight="12.95"/>
  <cols>
    <col min="1" max="1" width="21.375" style="73" customWidth="1"/>
    <col min="2" max="2" width="22.625" style="73" customWidth="1"/>
    <col min="3" max="4" width="21.625" style="73" customWidth="1"/>
    <col min="5" max="9" width="21.875" style="73" customWidth="1"/>
    <col min="10" max="11" width="21.875" style="142" customWidth="1"/>
    <col min="12" max="14" width="21.875" style="73" customWidth="1"/>
    <col min="15" max="16384" width="10.875" style="73"/>
  </cols>
  <sheetData>
    <row r="1" spans="1:10">
      <c r="A1" s="122" t="s">
        <v>19</v>
      </c>
      <c r="B1" s="73" t="s">
        <v>514</v>
      </c>
    </row>
    <row r="2" spans="1:10">
      <c r="A2" s="122" t="s">
        <v>21</v>
      </c>
      <c r="B2" s="73" t="s">
        <v>515</v>
      </c>
    </row>
    <row r="3" spans="1:10">
      <c r="A3" s="123" t="s">
        <v>23</v>
      </c>
      <c r="B3" s="73" t="s">
        <v>516</v>
      </c>
    </row>
    <row r="4" spans="1:10">
      <c r="A4" s="123" t="s">
        <v>25</v>
      </c>
      <c r="B4" s="73" t="s">
        <v>253</v>
      </c>
    </row>
    <row r="5" spans="1:10">
      <c r="A5" s="123" t="s">
        <v>27</v>
      </c>
      <c r="B5" s="73" t="s">
        <v>517</v>
      </c>
    </row>
    <row r="7" spans="1:10">
      <c r="A7" s="73" t="s">
        <v>29</v>
      </c>
      <c r="B7" s="73" t="s">
        <v>58</v>
      </c>
      <c r="F7" s="243"/>
      <c r="G7" s="243"/>
      <c r="I7" s="243"/>
      <c r="J7" s="314"/>
    </row>
    <row r="8" spans="1:10">
      <c r="A8" s="73" t="s">
        <v>31</v>
      </c>
      <c r="B8" s="73" t="s">
        <v>518</v>
      </c>
      <c r="F8" s="243"/>
      <c r="G8" s="243"/>
      <c r="I8" s="243"/>
      <c r="J8" s="314"/>
    </row>
    <row r="9" spans="1:10">
      <c r="A9" s="73" t="s">
        <v>33</v>
      </c>
      <c r="B9" s="73" t="s">
        <v>519</v>
      </c>
      <c r="F9" s="243"/>
      <c r="G9" s="243"/>
      <c r="I9" s="243"/>
      <c r="J9" s="314"/>
    </row>
    <row r="10" spans="1:10">
      <c r="A10" s="73" t="s">
        <v>520</v>
      </c>
      <c r="B10" s="73" t="s">
        <v>521</v>
      </c>
      <c r="F10" s="243"/>
      <c r="G10" s="243"/>
      <c r="I10" s="243"/>
      <c r="J10" s="314"/>
    </row>
    <row r="11" spans="1:10">
      <c r="A11" s="73" t="s">
        <v>38</v>
      </c>
      <c r="B11" s="73" t="s">
        <v>39</v>
      </c>
      <c r="F11" s="243"/>
      <c r="G11" s="243"/>
      <c r="I11" s="243"/>
      <c r="J11" s="314"/>
    </row>
    <row r="12" spans="1:10">
      <c r="A12" s="73" t="s">
        <v>40</v>
      </c>
      <c r="B12" s="73" t="s">
        <v>39</v>
      </c>
      <c r="E12" s="130"/>
      <c r="F12" s="243"/>
      <c r="G12" s="243"/>
      <c r="I12" s="243"/>
      <c r="J12" s="314"/>
    </row>
    <row r="13" spans="1:10">
      <c r="A13" s="150"/>
      <c r="F13" s="243"/>
      <c r="G13" s="243"/>
      <c r="I13" s="243"/>
      <c r="J13" s="314"/>
    </row>
    <row r="14" spans="1:10">
      <c r="A14" s="327" t="s">
        <v>41</v>
      </c>
      <c r="B14" s="328"/>
      <c r="F14" s="243"/>
      <c r="G14" s="243"/>
      <c r="H14" s="243"/>
      <c r="I14" s="243"/>
      <c r="J14" s="314"/>
    </row>
    <row r="15" spans="1:10">
      <c r="A15" s="125" t="s">
        <v>42</v>
      </c>
      <c r="B15" s="126"/>
      <c r="F15" s="243"/>
      <c r="G15" s="243"/>
      <c r="H15" s="243"/>
      <c r="I15" s="243"/>
      <c r="J15" s="314"/>
    </row>
    <row r="16" spans="1:10">
      <c r="A16" s="127" t="s">
        <v>43</v>
      </c>
      <c r="B16" s="128"/>
      <c r="F16" s="243"/>
      <c r="G16" s="243"/>
      <c r="H16" s="243"/>
      <c r="I16" s="243"/>
      <c r="J16" s="314"/>
    </row>
    <row r="18" spans="1:13">
      <c r="B18" s="150"/>
      <c r="F18" s="150"/>
      <c r="G18" s="136" t="s">
        <v>522</v>
      </c>
      <c r="H18" s="136" t="s">
        <v>522</v>
      </c>
      <c r="I18" s="150"/>
      <c r="J18" s="129" t="s">
        <v>523</v>
      </c>
      <c r="K18" s="132"/>
    </row>
    <row r="19" spans="1:13" ht="51.95">
      <c r="A19" s="133" t="s">
        <v>49</v>
      </c>
      <c r="B19" s="134"/>
      <c r="E19" s="188" t="s">
        <v>524</v>
      </c>
      <c r="F19" s="188" t="s">
        <v>525</v>
      </c>
      <c r="G19" s="188" t="s">
        <v>526</v>
      </c>
      <c r="H19" s="188" t="s">
        <v>527</v>
      </c>
      <c r="I19" s="188" t="s">
        <v>528</v>
      </c>
      <c r="J19" s="215" t="s">
        <v>529</v>
      </c>
      <c r="K19" s="215" t="s">
        <v>530</v>
      </c>
      <c r="L19" s="193" t="s">
        <v>531</v>
      </c>
    </row>
    <row r="20" spans="1:13">
      <c r="E20" s="138" t="s">
        <v>532</v>
      </c>
      <c r="F20" s="138" t="s">
        <v>209</v>
      </c>
      <c r="G20" s="138" t="s">
        <v>209</v>
      </c>
      <c r="H20" s="138" t="s">
        <v>209</v>
      </c>
      <c r="I20" s="138" t="s">
        <v>532</v>
      </c>
      <c r="J20" s="191" t="s">
        <v>58</v>
      </c>
      <c r="K20" s="191" t="s">
        <v>58</v>
      </c>
    </row>
    <row r="21" spans="1:13">
      <c r="B21" s="133"/>
    </row>
    <row r="22" spans="1:13">
      <c r="A22" s="143" t="s">
        <v>210</v>
      </c>
      <c r="B22" s="144" t="s">
        <v>533</v>
      </c>
      <c r="E22" s="148"/>
      <c r="F22" s="148"/>
      <c r="G22" s="148"/>
      <c r="H22" s="148"/>
      <c r="I22" s="148"/>
      <c r="J22" s="315"/>
      <c r="K22" s="315"/>
    </row>
    <row r="23" spans="1:13">
      <c r="B23" s="144" t="s">
        <v>534</v>
      </c>
      <c r="E23" s="148"/>
      <c r="F23" s="148"/>
      <c r="G23" s="148"/>
      <c r="H23" s="148"/>
      <c r="I23" s="148"/>
      <c r="J23" s="315"/>
      <c r="K23" s="315"/>
    </row>
    <row r="24" spans="1:13">
      <c r="B24" s="144" t="s">
        <v>535</v>
      </c>
      <c r="E24" s="148"/>
      <c r="F24" s="148"/>
      <c r="G24" s="148"/>
      <c r="H24" s="148"/>
      <c r="I24" s="148"/>
      <c r="J24" s="315"/>
      <c r="K24" s="315"/>
    </row>
    <row r="25" spans="1:13">
      <c r="B25" s="150" t="s">
        <v>271</v>
      </c>
      <c r="F25" s="152"/>
      <c r="G25" s="152"/>
      <c r="H25" s="152"/>
      <c r="I25" s="152"/>
      <c r="J25" s="316">
        <f>SUM(J22:J24)</f>
        <v>0</v>
      </c>
      <c r="K25" s="316">
        <f>SUM(K22:K24)</f>
        <v>0</v>
      </c>
    </row>
    <row r="26" spans="1:13">
      <c r="B26" s="123" t="s">
        <v>70</v>
      </c>
      <c r="C26" s="150"/>
      <c r="F26" s="156"/>
      <c r="G26" s="156"/>
      <c r="H26" s="156"/>
      <c r="I26" s="156"/>
      <c r="J26" s="292"/>
      <c r="K26" s="157"/>
    </row>
    <row r="27" spans="1:13">
      <c r="B27" s="123" t="s">
        <v>74</v>
      </c>
      <c r="F27" s="156"/>
      <c r="G27" s="156"/>
      <c r="H27" s="156"/>
      <c r="I27" s="156"/>
      <c r="J27" s="292"/>
      <c r="K27" s="157"/>
    </row>
    <row r="28" spans="1:13">
      <c r="B28" s="123" t="s">
        <v>78</v>
      </c>
      <c r="F28" s="156"/>
      <c r="G28" s="156"/>
      <c r="H28" s="156"/>
      <c r="I28" s="156"/>
      <c r="J28" s="292"/>
      <c r="K28" s="157"/>
    </row>
    <row r="29" spans="1:13">
      <c r="B29" s="154"/>
      <c r="C29" s="287"/>
      <c r="D29" s="287"/>
      <c r="E29" s="287"/>
      <c r="F29" s="160"/>
      <c r="G29" s="160"/>
      <c r="H29" s="160"/>
      <c r="I29" s="160"/>
      <c r="J29" s="317"/>
      <c r="K29" s="157"/>
    </row>
    <row r="30" spans="1:13">
      <c r="B30" s="133"/>
      <c r="F30" s="160"/>
      <c r="G30" s="160"/>
      <c r="H30" s="160"/>
      <c r="I30" s="160"/>
      <c r="J30" s="317"/>
      <c r="K30" s="161"/>
    </row>
    <row r="31" spans="1:13">
      <c r="A31" s="143" t="s">
        <v>210</v>
      </c>
      <c r="B31" s="144" t="s">
        <v>533</v>
      </c>
      <c r="E31" s="148"/>
      <c r="F31" s="165"/>
      <c r="G31" s="165"/>
      <c r="H31" s="165"/>
      <c r="I31" s="165"/>
      <c r="J31" s="315"/>
      <c r="K31" s="315"/>
      <c r="L31" s="123"/>
      <c r="M31" s="123"/>
    </row>
    <row r="32" spans="1:13">
      <c r="B32" s="144" t="s">
        <v>534</v>
      </c>
      <c r="E32" s="148"/>
      <c r="F32" s="165"/>
      <c r="G32" s="165"/>
      <c r="H32" s="165"/>
      <c r="I32" s="165"/>
      <c r="J32" s="315"/>
      <c r="K32" s="315"/>
      <c r="L32" s="123"/>
      <c r="M32" s="123"/>
    </row>
    <row r="33" spans="1:13">
      <c r="A33" s="154"/>
      <c r="B33" s="144" t="s">
        <v>535</v>
      </c>
      <c r="E33" s="148"/>
      <c r="F33" s="165"/>
      <c r="G33" s="165"/>
      <c r="H33" s="165"/>
      <c r="I33" s="165"/>
      <c r="J33" s="315"/>
      <c r="K33" s="315"/>
      <c r="L33" s="123"/>
      <c r="M33" s="123"/>
    </row>
    <row r="34" spans="1:13">
      <c r="B34" s="150" t="s">
        <v>271</v>
      </c>
      <c r="F34" s="160"/>
      <c r="G34" s="160"/>
      <c r="H34" s="160"/>
      <c r="I34" s="160"/>
      <c r="J34" s="316">
        <f>SUM(J31:J33)</f>
        <v>0</v>
      </c>
      <c r="K34" s="316">
        <f>SUM(K31:K33)</f>
        <v>0</v>
      </c>
      <c r="L34" s="204"/>
      <c r="M34" s="204"/>
    </row>
    <row r="35" spans="1:13">
      <c r="A35" s="154"/>
      <c r="B35" s="123" t="s">
        <v>70</v>
      </c>
      <c r="F35" s="156"/>
      <c r="G35" s="156"/>
      <c r="H35" s="156"/>
      <c r="I35" s="156"/>
      <c r="J35" s="292"/>
      <c r="K35" s="167"/>
      <c r="L35" s="154"/>
      <c r="M35" s="154"/>
    </row>
    <row r="36" spans="1:13">
      <c r="A36" s="154"/>
      <c r="B36" s="123" t="s">
        <v>74</v>
      </c>
      <c r="F36" s="156"/>
      <c r="G36" s="156"/>
      <c r="H36" s="156"/>
      <c r="I36" s="156"/>
      <c r="J36" s="292"/>
      <c r="K36" s="157"/>
    </row>
    <row r="37" spans="1:13">
      <c r="B37" s="123" t="s">
        <v>78</v>
      </c>
      <c r="F37" s="156"/>
      <c r="G37" s="156"/>
      <c r="H37" s="156"/>
      <c r="I37" s="156"/>
      <c r="J37" s="292"/>
      <c r="K37" s="157"/>
    </row>
    <row r="38" spans="1:13">
      <c r="A38" s="154"/>
      <c r="F38" s="160"/>
      <c r="G38" s="160"/>
      <c r="H38" s="160"/>
      <c r="I38" s="160"/>
      <c r="J38" s="317"/>
      <c r="K38" s="157"/>
      <c r="L38" s="154"/>
      <c r="M38" s="199" t="s">
        <v>0</v>
      </c>
    </row>
    <row r="39" spans="1:13">
      <c r="A39" s="123"/>
      <c r="B39" s="133"/>
      <c r="F39" s="160"/>
      <c r="G39" s="160"/>
      <c r="H39" s="160"/>
      <c r="I39" s="160"/>
      <c r="J39" s="317"/>
      <c r="K39" s="157"/>
      <c r="L39" s="123"/>
      <c r="M39" s="199"/>
    </row>
    <row r="40" spans="1:13">
      <c r="A40" s="143" t="s">
        <v>210</v>
      </c>
      <c r="B40" s="144" t="s">
        <v>533</v>
      </c>
      <c r="E40" s="148"/>
      <c r="F40" s="165"/>
      <c r="G40" s="165"/>
      <c r="H40" s="165"/>
      <c r="I40" s="165"/>
      <c r="J40" s="315" t="s">
        <v>0</v>
      </c>
      <c r="K40" s="315"/>
      <c r="L40" s="123" t="s">
        <v>0</v>
      </c>
      <c r="M40" s="199"/>
    </row>
    <row r="41" spans="1:13">
      <c r="A41" s="123"/>
      <c r="B41" s="144" t="s">
        <v>534</v>
      </c>
      <c r="E41" s="148"/>
      <c r="F41" s="165"/>
      <c r="G41" s="165"/>
      <c r="H41" s="165"/>
      <c r="I41" s="165"/>
      <c r="J41" s="315"/>
      <c r="K41" s="315"/>
      <c r="L41" s="123"/>
      <c r="M41" s="123"/>
    </row>
    <row r="42" spans="1:13">
      <c r="A42" s="123"/>
      <c r="B42" s="144" t="s">
        <v>535</v>
      </c>
      <c r="E42" s="148"/>
      <c r="F42" s="165"/>
      <c r="G42" s="165"/>
      <c r="H42" s="165"/>
      <c r="I42" s="165"/>
      <c r="J42" s="315"/>
      <c r="K42" s="315"/>
      <c r="L42" s="123"/>
      <c r="M42" s="123"/>
    </row>
    <row r="43" spans="1:13">
      <c r="A43" s="154"/>
      <c r="B43" s="150" t="s">
        <v>270</v>
      </c>
      <c r="F43" s="160"/>
      <c r="G43" s="160"/>
      <c r="H43" s="160"/>
      <c r="I43" s="160"/>
      <c r="J43" s="316">
        <f>SUM(J40:J42)</f>
        <v>0</v>
      </c>
      <c r="K43" s="316">
        <f>SUM(K40:K42)</f>
        <v>0</v>
      </c>
      <c r="L43" s="204"/>
      <c r="M43" s="204"/>
    </row>
    <row r="44" spans="1:13">
      <c r="A44" s="154"/>
      <c r="B44" s="123" t="s">
        <v>70</v>
      </c>
      <c r="F44" s="156"/>
      <c r="G44" s="156"/>
      <c r="H44" s="156"/>
      <c r="I44" s="156"/>
      <c r="J44" s="292"/>
      <c r="K44" s="167"/>
      <c r="L44" s="154"/>
      <c r="M44" s="154"/>
    </row>
    <row r="45" spans="1:13">
      <c r="A45" s="154"/>
      <c r="B45" s="123" t="s">
        <v>74</v>
      </c>
      <c r="F45" s="156"/>
      <c r="G45" s="156"/>
      <c r="H45" s="156"/>
      <c r="I45" s="156"/>
      <c r="J45" s="292"/>
      <c r="K45" s="157"/>
      <c r="L45" s="206"/>
      <c r="M45" s="204"/>
    </row>
    <row r="46" spans="1:13">
      <c r="A46" s="154"/>
      <c r="B46" s="123" t="s">
        <v>78</v>
      </c>
      <c r="F46" s="156"/>
      <c r="G46" s="156"/>
      <c r="H46" s="156"/>
      <c r="I46" s="156"/>
      <c r="J46" s="292"/>
      <c r="K46" s="157"/>
      <c r="L46" s="206"/>
      <c r="M46" s="204"/>
    </row>
    <row r="47" spans="1:13">
      <c r="A47" s="150"/>
      <c r="B47" s="150"/>
      <c r="C47" s="150"/>
      <c r="D47" s="150"/>
      <c r="E47" s="150"/>
      <c r="F47" s="150"/>
      <c r="G47" s="150"/>
      <c r="H47" s="150"/>
      <c r="I47" s="150"/>
      <c r="J47" s="129"/>
      <c r="K47" s="157"/>
      <c r="L47" s="150"/>
      <c r="M47" s="150"/>
    </row>
    <row r="49" spans="1:13">
      <c r="A49" s="150" t="s">
        <v>88</v>
      </c>
      <c r="B49" s="73" t="s">
        <v>89</v>
      </c>
    </row>
    <row r="50" spans="1:13" ht="51.95">
      <c r="A50" s="169" t="s">
        <v>90</v>
      </c>
      <c r="B50" s="170" t="s">
        <v>91</v>
      </c>
      <c r="C50" s="171">
        <v>1</v>
      </c>
      <c r="D50" s="171">
        <v>2</v>
      </c>
      <c r="E50" s="172">
        <v>3</v>
      </c>
      <c r="F50" s="300" t="s">
        <v>525</v>
      </c>
      <c r="G50" s="300" t="s">
        <v>526</v>
      </c>
      <c r="H50" s="300" t="s">
        <v>527</v>
      </c>
      <c r="I50" s="300" t="s">
        <v>528</v>
      </c>
    </row>
    <row r="51" spans="1:13" ht="143.1">
      <c r="A51" s="174" t="s">
        <v>92</v>
      </c>
      <c r="B51" s="175" t="s">
        <v>93</v>
      </c>
      <c r="C51" s="176" t="s">
        <v>94</v>
      </c>
      <c r="D51" s="176" t="s">
        <v>95</v>
      </c>
      <c r="E51" s="177" t="s">
        <v>96</v>
      </c>
      <c r="F51" s="178"/>
      <c r="G51" s="178"/>
      <c r="H51" s="178"/>
      <c r="I51" s="178"/>
    </row>
    <row r="52" spans="1:13" ht="65.099999999999994">
      <c r="A52" s="174" t="s">
        <v>98</v>
      </c>
      <c r="B52" s="175" t="s">
        <v>99</v>
      </c>
      <c r="C52" s="176" t="s">
        <v>100</v>
      </c>
      <c r="D52" s="176" t="s">
        <v>101</v>
      </c>
      <c r="E52" s="177" t="s">
        <v>102</v>
      </c>
      <c r="F52" s="178"/>
      <c r="G52" s="178"/>
      <c r="H52" s="178"/>
      <c r="I52" s="178"/>
    </row>
    <row r="53" spans="1:13" ht="143.1">
      <c r="A53" s="175" t="s">
        <v>103</v>
      </c>
      <c r="B53" s="175" t="s">
        <v>104</v>
      </c>
      <c r="C53" s="175" t="s">
        <v>105</v>
      </c>
      <c r="D53" s="175" t="s">
        <v>106</v>
      </c>
      <c r="E53" s="175" t="s">
        <v>107</v>
      </c>
      <c r="F53" s="178"/>
      <c r="G53" s="178"/>
      <c r="H53" s="178"/>
      <c r="I53" s="178"/>
    </row>
    <row r="54" spans="1:13">
      <c r="A54" s="174" t="s">
        <v>108</v>
      </c>
      <c r="B54" s="179"/>
      <c r="C54" s="179"/>
      <c r="E54" s="180" t="s">
        <v>109</v>
      </c>
      <c r="F54" s="181">
        <f>SUM(F51:F53)</f>
        <v>0</v>
      </c>
      <c r="G54" s="182">
        <f>SUM(G51:G53)</f>
        <v>0</v>
      </c>
      <c r="H54" s="181">
        <f>SUM(H51:H53)</f>
        <v>0</v>
      </c>
      <c r="I54" s="182">
        <f>SUM(I51:I53)</f>
        <v>0</v>
      </c>
    </row>
    <row r="55" spans="1:13">
      <c r="E55" s="180" t="s">
        <v>110</v>
      </c>
      <c r="F55" s="337"/>
      <c r="G55" s="338"/>
      <c r="H55" s="338"/>
      <c r="I55" s="338"/>
    </row>
    <row r="56" spans="1:13">
      <c r="E56" s="180"/>
    </row>
    <row r="57" spans="1:13">
      <c r="E57" s="180"/>
      <c r="F57" s="180"/>
      <c r="G57" s="180"/>
      <c r="H57" s="180"/>
      <c r="I57" s="180"/>
    </row>
    <row r="58" spans="1:13">
      <c r="E58" s="180"/>
      <c r="F58" s="180"/>
      <c r="G58" s="180"/>
      <c r="H58" s="180"/>
      <c r="I58" s="180"/>
      <c r="J58" s="216"/>
    </row>
    <row r="59" spans="1:13">
      <c r="A59" s="150" t="s">
        <v>113</v>
      </c>
      <c r="E59" s="180"/>
      <c r="F59" s="180"/>
      <c r="G59" s="180"/>
      <c r="H59" s="180"/>
      <c r="I59" s="180"/>
    </row>
    <row r="60" spans="1:13" ht="12" customHeight="1">
      <c r="A60" s="334" t="s">
        <v>114</v>
      </c>
      <c r="B60" s="334"/>
      <c r="C60" s="334"/>
      <c r="D60" s="334"/>
      <c r="E60" s="334"/>
      <c r="F60" s="334"/>
      <c r="G60" s="334"/>
      <c r="H60" s="334"/>
      <c r="I60" s="334"/>
    </row>
    <row r="61" spans="1:13">
      <c r="A61" s="184"/>
      <c r="B61" s="184"/>
      <c r="C61" s="184"/>
      <c r="D61" s="184"/>
      <c r="E61" s="184"/>
      <c r="F61" s="184"/>
      <c r="G61" s="184"/>
      <c r="H61" s="184"/>
      <c r="I61" s="184"/>
    </row>
    <row r="62" spans="1:13">
      <c r="A62" s="150" t="s">
        <v>115</v>
      </c>
      <c r="B62" s="150"/>
      <c r="C62" s="150"/>
      <c r="D62" s="150"/>
      <c r="E62" s="150"/>
      <c r="F62" s="150"/>
      <c r="G62" s="150"/>
      <c r="H62" s="150"/>
      <c r="I62" s="150"/>
      <c r="J62" s="129"/>
      <c r="K62" s="129"/>
      <c r="L62" s="150"/>
      <c r="M62" s="150"/>
    </row>
    <row r="63" spans="1:13" ht="111" customHeight="1">
      <c r="A63" s="339" t="s">
        <v>536</v>
      </c>
      <c r="B63" s="339"/>
      <c r="C63" s="339"/>
      <c r="D63" s="339"/>
      <c r="E63" s="339"/>
      <c r="F63" s="339"/>
      <c r="G63" s="339"/>
      <c r="H63" s="339"/>
      <c r="I63" s="339"/>
      <c r="J63" s="183"/>
      <c r="L63" s="1"/>
    </row>
    <row r="64" spans="1:13" s="246" customFormat="1" ht="14.1" customHeight="1">
      <c r="A64" s="339"/>
      <c r="B64" s="339"/>
      <c r="C64" s="339"/>
      <c r="D64" s="339"/>
      <c r="E64" s="339"/>
      <c r="F64" s="339"/>
      <c r="G64" s="339"/>
      <c r="H64" s="339"/>
      <c r="I64" s="339"/>
      <c r="J64" s="339"/>
      <c r="K64" s="339"/>
      <c r="L64" s="184"/>
    </row>
    <row r="65" spans="1:11">
      <c r="A65" s="150" t="s">
        <v>117</v>
      </c>
      <c r="C65" s="150"/>
    </row>
    <row r="66" spans="1:11">
      <c r="A66" s="339" t="s">
        <v>297</v>
      </c>
      <c r="B66" s="339"/>
      <c r="C66" s="339"/>
      <c r="D66" s="339"/>
      <c r="E66" s="339"/>
      <c r="F66" s="339"/>
      <c r="G66" s="339"/>
      <c r="H66" s="339"/>
      <c r="I66" s="339"/>
      <c r="J66" s="339"/>
      <c r="K66" s="339"/>
    </row>
    <row r="67" spans="1:11">
      <c r="A67" s="184"/>
      <c r="B67" s="184"/>
      <c r="C67" s="184"/>
      <c r="D67" s="184"/>
      <c r="E67" s="184"/>
      <c r="F67" s="184"/>
      <c r="G67" s="184"/>
      <c r="H67" s="184"/>
      <c r="I67" s="184"/>
      <c r="J67" s="185"/>
      <c r="K67" s="185"/>
    </row>
    <row r="68" spans="1:11">
      <c r="A68" s="150" t="s">
        <v>119</v>
      </c>
      <c r="B68" s="186"/>
    </row>
    <row r="69" spans="1:11">
      <c r="A69" s="339" t="s">
        <v>297</v>
      </c>
      <c r="B69" s="339"/>
      <c r="C69" s="339"/>
      <c r="D69" s="339"/>
      <c r="E69" s="339"/>
      <c r="F69" s="339"/>
      <c r="G69" s="339"/>
      <c r="H69" s="339"/>
      <c r="I69" s="339"/>
      <c r="J69" s="339"/>
      <c r="K69" s="339"/>
    </row>
    <row r="71" spans="1:11">
      <c r="A71" s="150" t="s">
        <v>121</v>
      </c>
    </row>
    <row r="72" spans="1:11" s="207" customFormat="1" ht="50.1" customHeight="1">
      <c r="A72" s="339" t="s">
        <v>537</v>
      </c>
      <c r="B72" s="354"/>
      <c r="C72" s="354"/>
      <c r="D72" s="354"/>
      <c r="E72" s="354"/>
      <c r="F72" s="354"/>
      <c r="G72" s="354"/>
      <c r="H72" s="354"/>
      <c r="I72" s="354"/>
      <c r="J72" s="354"/>
      <c r="K72" s="354"/>
    </row>
  </sheetData>
  <mergeCells count="8">
    <mergeCell ref="A66:K66"/>
    <mergeCell ref="A69:K69"/>
    <mergeCell ref="A64:K64"/>
    <mergeCell ref="A72:K72"/>
    <mergeCell ref="A14:B14"/>
    <mergeCell ref="A60:I60"/>
    <mergeCell ref="A63:I63"/>
    <mergeCell ref="F55:I55"/>
  </mergeCells>
  <conditionalFormatting sqref="F54:G54">
    <cfRule type="cellIs" dxfId="23" priority="4" operator="lessThan">
      <formula>5</formula>
    </cfRule>
    <cfRule type="cellIs" dxfId="22" priority="5" operator="between">
      <formula>5</formula>
      <formula>7</formula>
    </cfRule>
    <cfRule type="cellIs" dxfId="21" priority="6" operator="greaterThan">
      <formula>7</formula>
    </cfRule>
  </conditionalFormatting>
  <conditionalFormatting sqref="H54:I54">
    <cfRule type="cellIs" dxfId="20" priority="1" operator="lessThan">
      <formula>5</formula>
    </cfRule>
    <cfRule type="cellIs" dxfId="19" priority="2" operator="between">
      <formula>5</formula>
      <formula>7</formula>
    </cfRule>
    <cfRule type="cellIs" dxfId="18" priority="3" operator="greaterThan">
      <formula>7</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EBEED0B-65AA-1743-A135-960FD4ABB642}">
          <x14:formula1>
            <xm:f>Sheet1!$A$1:$A$3</xm:f>
          </x14:formula1>
          <xm:sqref>F51:I53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63AB-6F06-BB48-A98B-63A266CED02C}">
  <dimension ref="A1:L80"/>
  <sheetViews>
    <sheetView showGridLines="0" zoomScale="110" zoomScaleNormal="110" workbookViewId="0">
      <selection activeCell="C14" sqref="C14"/>
    </sheetView>
  </sheetViews>
  <sheetFormatPr defaultColWidth="10.875" defaultRowHeight="12.95"/>
  <cols>
    <col min="1" max="1" width="21.375" style="73" customWidth="1"/>
    <col min="2" max="2" width="22.625" style="73" customWidth="1"/>
    <col min="3" max="4" width="21.625" style="73" customWidth="1"/>
    <col min="5" max="13" width="21.875" style="73" customWidth="1"/>
    <col min="14" max="16384" width="10.875" style="73"/>
  </cols>
  <sheetData>
    <row r="1" spans="1:6">
      <c r="A1" s="122" t="s">
        <v>19</v>
      </c>
      <c r="B1" s="73" t="s">
        <v>538</v>
      </c>
    </row>
    <row r="2" spans="1:6">
      <c r="A2" s="122" t="s">
        <v>21</v>
      </c>
      <c r="B2" s="73" t="s">
        <v>539</v>
      </c>
    </row>
    <row r="3" spans="1:6">
      <c r="A3" s="123" t="s">
        <v>23</v>
      </c>
      <c r="B3" s="73" t="s">
        <v>359</v>
      </c>
    </row>
    <row r="4" spans="1:6">
      <c r="A4" s="123" t="s">
        <v>25</v>
      </c>
      <c r="B4" s="73" t="s">
        <v>238</v>
      </c>
    </row>
    <row r="5" spans="1:6">
      <c r="A5" s="123" t="s">
        <v>27</v>
      </c>
      <c r="B5" s="73" t="s">
        <v>540</v>
      </c>
    </row>
    <row r="7" spans="1:6">
      <c r="A7" s="73" t="s">
        <v>29</v>
      </c>
      <c r="B7" s="73" t="s">
        <v>58</v>
      </c>
      <c r="F7" s="243"/>
    </row>
    <row r="8" spans="1:6">
      <c r="A8" s="73" t="s">
        <v>31</v>
      </c>
      <c r="B8" s="130" t="s">
        <v>541</v>
      </c>
      <c r="F8" s="243"/>
    </row>
    <row r="9" spans="1:6">
      <c r="A9" s="73" t="s">
        <v>33</v>
      </c>
      <c r="B9" s="73" t="s">
        <v>542</v>
      </c>
      <c r="F9" s="243"/>
    </row>
    <row r="10" spans="1:6">
      <c r="A10" s="73" t="s">
        <v>35</v>
      </c>
      <c r="B10" s="73" t="s">
        <v>543</v>
      </c>
      <c r="F10" s="243"/>
    </row>
    <row r="11" spans="1:6">
      <c r="A11" s="73" t="s">
        <v>544</v>
      </c>
      <c r="B11" s="73" t="s">
        <v>545</v>
      </c>
      <c r="F11" s="243"/>
    </row>
    <row r="12" spans="1:6">
      <c r="A12" s="73" t="s">
        <v>38</v>
      </c>
      <c r="B12" s="73" t="s">
        <v>39</v>
      </c>
      <c r="F12" s="243"/>
    </row>
    <row r="13" spans="1:6">
      <c r="A13" s="73" t="s">
        <v>40</v>
      </c>
      <c r="B13" s="73" t="s">
        <v>39</v>
      </c>
      <c r="E13" s="130"/>
      <c r="F13" s="243"/>
    </row>
    <row r="14" spans="1:6">
      <c r="A14" s="150"/>
      <c r="F14" s="243"/>
    </row>
    <row r="15" spans="1:6">
      <c r="A15" s="327" t="s">
        <v>41</v>
      </c>
      <c r="B15" s="328"/>
      <c r="F15" s="243"/>
    </row>
    <row r="16" spans="1:6">
      <c r="A16" s="125" t="s">
        <v>42</v>
      </c>
      <c r="B16" s="126"/>
      <c r="F16" s="243"/>
    </row>
    <row r="17" spans="1:8">
      <c r="A17" s="127" t="s">
        <v>43</v>
      </c>
      <c r="B17" s="128"/>
      <c r="F17" s="243"/>
    </row>
    <row r="18" spans="1:8">
      <c r="F18" s="129" t="s">
        <v>546</v>
      </c>
      <c r="G18" s="129"/>
      <c r="H18" s="129" t="s">
        <v>546</v>
      </c>
    </row>
    <row r="19" spans="1:8" ht="33.950000000000003" customHeight="1">
      <c r="A19" s="133" t="s">
        <v>49</v>
      </c>
      <c r="B19" s="134"/>
      <c r="D19" s="188" t="s">
        <v>547</v>
      </c>
      <c r="E19" s="188" t="s">
        <v>548</v>
      </c>
      <c r="F19" s="215" t="s">
        <v>549</v>
      </c>
      <c r="G19" s="150" t="s">
        <v>550</v>
      </c>
      <c r="H19" s="215" t="s">
        <v>551</v>
      </c>
    </row>
    <row r="20" spans="1:8">
      <c r="B20" s="133"/>
      <c r="F20" s="216" t="s">
        <v>209</v>
      </c>
      <c r="G20" s="216"/>
      <c r="H20" s="216" t="s">
        <v>209</v>
      </c>
    </row>
    <row r="21" spans="1:8">
      <c r="A21" s="143" t="s">
        <v>210</v>
      </c>
      <c r="B21" s="144" t="s">
        <v>552</v>
      </c>
      <c r="D21" s="148"/>
      <c r="E21" s="148"/>
      <c r="F21" s="148"/>
      <c r="G21" s="148"/>
      <c r="H21" s="148"/>
    </row>
    <row r="22" spans="1:8">
      <c r="B22" s="144" t="s">
        <v>553</v>
      </c>
      <c r="D22" s="148"/>
      <c r="E22" s="148"/>
      <c r="F22" s="148"/>
      <c r="G22" s="148"/>
      <c r="H22" s="148"/>
    </row>
    <row r="23" spans="1:8">
      <c r="B23" s="144" t="s">
        <v>554</v>
      </c>
      <c r="D23" s="148"/>
      <c r="E23" s="148"/>
      <c r="F23" s="148"/>
      <c r="G23" s="148"/>
      <c r="H23" s="148"/>
    </row>
    <row r="24" spans="1:8">
      <c r="B24" s="144" t="s">
        <v>555</v>
      </c>
      <c r="D24" s="148"/>
      <c r="E24" s="148"/>
      <c r="F24" s="148"/>
      <c r="G24" s="148"/>
      <c r="H24" s="148"/>
    </row>
    <row r="25" spans="1:8">
      <c r="B25" s="144" t="s">
        <v>556</v>
      </c>
      <c r="D25" s="148"/>
      <c r="E25" s="148"/>
      <c r="F25" s="148"/>
      <c r="G25" s="148"/>
      <c r="H25" s="148"/>
    </row>
    <row r="26" spans="1:8">
      <c r="B26" s="144" t="s">
        <v>557</v>
      </c>
      <c r="D26" s="148"/>
      <c r="E26" s="148"/>
      <c r="F26" s="148"/>
      <c r="G26" s="148"/>
      <c r="H26" s="148"/>
    </row>
    <row r="27" spans="1:8">
      <c r="B27" s="150" t="s">
        <v>271</v>
      </c>
      <c r="F27" s="153">
        <f>SUM(F21:F26)</f>
        <v>0</v>
      </c>
      <c r="G27" s="129"/>
      <c r="H27" s="153">
        <f>SUM(H21:H26)</f>
        <v>0</v>
      </c>
    </row>
    <row r="28" spans="1:8">
      <c r="B28" s="123" t="s">
        <v>70</v>
      </c>
      <c r="C28" s="150"/>
      <c r="F28" s="156"/>
      <c r="G28" s="156"/>
      <c r="H28" s="156"/>
    </row>
    <row r="29" spans="1:8">
      <c r="B29" s="123" t="s">
        <v>74</v>
      </c>
      <c r="F29" s="156"/>
      <c r="G29" s="156"/>
      <c r="H29" s="156"/>
    </row>
    <row r="30" spans="1:8">
      <c r="B30" s="123" t="s">
        <v>78</v>
      </c>
      <c r="F30" s="156"/>
      <c r="G30" s="156"/>
      <c r="H30" s="156"/>
    </row>
    <row r="31" spans="1:8">
      <c r="B31" s="154"/>
      <c r="C31" s="287"/>
      <c r="D31" s="287"/>
      <c r="E31" s="287"/>
      <c r="F31" s="160"/>
      <c r="G31" s="160"/>
      <c r="H31" s="160"/>
    </row>
    <row r="32" spans="1:8">
      <c r="B32" s="133"/>
      <c r="F32" s="160"/>
      <c r="G32" s="160"/>
      <c r="H32" s="160"/>
    </row>
    <row r="33" spans="1:10">
      <c r="A33" s="143" t="s">
        <v>210</v>
      </c>
      <c r="B33" s="144" t="s">
        <v>552</v>
      </c>
      <c r="D33" s="148"/>
      <c r="E33" s="148"/>
      <c r="F33" s="148"/>
      <c r="G33" s="148"/>
      <c r="H33" s="148"/>
    </row>
    <row r="34" spans="1:10">
      <c r="B34" s="144" t="s">
        <v>553</v>
      </c>
      <c r="D34" s="148"/>
      <c r="E34" s="148"/>
      <c r="F34" s="148"/>
      <c r="G34" s="148"/>
      <c r="H34" s="148"/>
    </row>
    <row r="35" spans="1:10">
      <c r="A35" s="154"/>
      <c r="B35" s="144" t="s">
        <v>554</v>
      </c>
      <c r="D35" s="148"/>
      <c r="E35" s="148"/>
      <c r="F35" s="148"/>
      <c r="G35" s="148"/>
      <c r="H35" s="148"/>
    </row>
    <row r="36" spans="1:10">
      <c r="B36" s="144" t="s">
        <v>555</v>
      </c>
      <c r="D36" s="148"/>
      <c r="E36" s="148"/>
      <c r="F36" s="148"/>
      <c r="G36" s="148"/>
      <c r="H36" s="148"/>
    </row>
    <row r="37" spans="1:10">
      <c r="A37" s="154"/>
      <c r="B37" s="144" t="s">
        <v>556</v>
      </c>
      <c r="D37" s="148"/>
      <c r="E37" s="148"/>
      <c r="F37" s="148"/>
      <c r="G37" s="148"/>
      <c r="H37" s="148"/>
    </row>
    <row r="38" spans="1:10">
      <c r="A38" s="154"/>
      <c r="B38" s="144" t="s">
        <v>557</v>
      </c>
      <c r="D38" s="148"/>
      <c r="E38" s="148"/>
      <c r="F38" s="148"/>
      <c r="G38" s="148"/>
      <c r="H38" s="148"/>
      <c r="I38" s="140"/>
      <c r="J38" s="140"/>
    </row>
    <row r="39" spans="1:10">
      <c r="B39" s="150" t="s">
        <v>271</v>
      </c>
      <c r="F39" s="153">
        <f>SUM(F33:F38)</f>
        <v>0</v>
      </c>
      <c r="G39" s="129"/>
      <c r="H39" s="153">
        <f>SUM(H33:H38)</f>
        <v>0</v>
      </c>
      <c r="I39" s="204"/>
      <c r="J39" s="204"/>
    </row>
    <row r="40" spans="1:10">
      <c r="A40" s="123"/>
      <c r="B40" s="123" t="s">
        <v>70</v>
      </c>
      <c r="F40" s="156"/>
      <c r="G40" s="156"/>
      <c r="H40" s="156"/>
      <c r="I40" s="154"/>
      <c r="J40" s="154"/>
    </row>
    <row r="41" spans="1:10">
      <c r="A41" s="154"/>
      <c r="B41" s="123" t="s">
        <v>74</v>
      </c>
      <c r="F41" s="156"/>
      <c r="G41" s="156"/>
      <c r="H41" s="156"/>
    </row>
    <row r="42" spans="1:10">
      <c r="A42" s="123"/>
      <c r="B42" s="123" t="s">
        <v>78</v>
      </c>
      <c r="F42" s="156"/>
      <c r="G42" s="156"/>
      <c r="H42" s="156"/>
    </row>
    <row r="43" spans="1:10">
      <c r="A43" s="154"/>
      <c r="F43" s="160"/>
      <c r="G43" s="160"/>
      <c r="H43" s="160"/>
      <c r="I43" s="154"/>
      <c r="J43" s="199" t="s">
        <v>0</v>
      </c>
    </row>
    <row r="44" spans="1:10">
      <c r="A44" s="123"/>
      <c r="B44" s="133"/>
      <c r="F44" s="160"/>
      <c r="G44" s="160"/>
      <c r="H44" s="160"/>
      <c r="I44" s="123"/>
      <c r="J44" s="199"/>
    </row>
    <row r="45" spans="1:10">
      <c r="A45" s="143" t="s">
        <v>210</v>
      </c>
      <c r="B45" s="144" t="s">
        <v>552</v>
      </c>
      <c r="D45" s="148"/>
      <c r="E45" s="148"/>
      <c r="F45" s="148"/>
      <c r="G45" s="148"/>
      <c r="H45" s="148"/>
      <c r="I45" s="140"/>
    </row>
    <row r="46" spans="1:10">
      <c r="B46" s="144" t="s">
        <v>553</v>
      </c>
      <c r="D46" s="148"/>
      <c r="E46" s="148"/>
      <c r="F46" s="148"/>
      <c r="G46" s="148"/>
      <c r="H46" s="148"/>
      <c r="I46" s="140"/>
    </row>
    <row r="47" spans="1:10">
      <c r="B47" s="144" t="s">
        <v>554</v>
      </c>
      <c r="D47" s="148"/>
      <c r="E47" s="148"/>
      <c r="F47" s="148"/>
      <c r="G47" s="148"/>
      <c r="H47" s="148"/>
    </row>
    <row r="48" spans="1:10">
      <c r="B48" s="144" t="s">
        <v>555</v>
      </c>
      <c r="D48" s="148"/>
      <c r="E48" s="148"/>
      <c r="F48" s="148"/>
      <c r="G48" s="148"/>
      <c r="H48" s="148"/>
    </row>
    <row r="49" spans="1:10">
      <c r="B49" s="144" t="s">
        <v>556</v>
      </c>
      <c r="D49" s="148"/>
      <c r="E49" s="148"/>
      <c r="F49" s="148"/>
      <c r="G49" s="148"/>
      <c r="H49" s="148"/>
      <c r="I49" s="140" t="s">
        <v>558</v>
      </c>
      <c r="J49" s="140"/>
    </row>
    <row r="50" spans="1:10">
      <c r="B50" s="144" t="s">
        <v>557</v>
      </c>
      <c r="D50" s="148"/>
      <c r="E50" s="148"/>
      <c r="F50" s="148"/>
      <c r="G50" s="148"/>
      <c r="H50" s="148"/>
      <c r="I50" s="140" t="s">
        <v>558</v>
      </c>
      <c r="J50" s="140"/>
    </row>
    <row r="51" spans="1:10">
      <c r="A51" s="154"/>
      <c r="B51" s="150" t="s">
        <v>271</v>
      </c>
      <c r="F51" s="153">
        <f>SUM(F45:F50)</f>
        <v>0</v>
      </c>
      <c r="G51" s="129"/>
      <c r="H51" s="153">
        <f>SUM(H45:H50)</f>
        <v>0</v>
      </c>
      <c r="I51" s="204"/>
      <c r="J51" s="204"/>
    </row>
    <row r="52" spans="1:10">
      <c r="A52" s="154"/>
      <c r="B52" s="123" t="s">
        <v>70</v>
      </c>
      <c r="F52" s="156"/>
      <c r="G52" s="156"/>
      <c r="H52" s="156"/>
      <c r="I52" s="154"/>
      <c r="J52" s="154"/>
    </row>
    <row r="53" spans="1:10">
      <c r="A53" s="154"/>
      <c r="B53" s="123" t="s">
        <v>74</v>
      </c>
      <c r="F53" s="156"/>
      <c r="G53" s="156"/>
      <c r="H53" s="156"/>
    </row>
    <row r="54" spans="1:10">
      <c r="A54" s="154"/>
      <c r="B54" s="123" t="s">
        <v>78</v>
      </c>
      <c r="F54" s="156"/>
      <c r="G54" s="156"/>
      <c r="H54" s="156"/>
    </row>
    <row r="55" spans="1:10">
      <c r="A55" s="150"/>
      <c r="B55" s="150"/>
      <c r="C55" s="150"/>
      <c r="D55" s="150"/>
      <c r="E55" s="150"/>
      <c r="F55" s="150"/>
      <c r="G55" s="150"/>
      <c r="H55" s="150"/>
      <c r="I55" s="150"/>
      <c r="J55" s="150"/>
    </row>
    <row r="57" spans="1:10">
      <c r="A57" s="150" t="s">
        <v>88</v>
      </c>
      <c r="B57" s="73" t="s">
        <v>89</v>
      </c>
    </row>
    <row r="58" spans="1:10" ht="26.1">
      <c r="A58" s="169" t="s">
        <v>90</v>
      </c>
      <c r="B58" s="170" t="s">
        <v>91</v>
      </c>
      <c r="C58" s="171">
        <v>1</v>
      </c>
      <c r="D58" s="171">
        <v>2</v>
      </c>
      <c r="E58" s="172">
        <v>3</v>
      </c>
      <c r="F58" s="300" t="s">
        <v>549</v>
      </c>
      <c r="G58" s="300" t="s">
        <v>550</v>
      </c>
      <c r="H58" s="300" t="s">
        <v>551</v>
      </c>
      <c r="I58" s="123"/>
    </row>
    <row r="59" spans="1:10" ht="143.1">
      <c r="A59" s="174" t="s">
        <v>92</v>
      </c>
      <c r="B59" s="175" t="s">
        <v>93</v>
      </c>
      <c r="C59" s="176" t="s">
        <v>94</v>
      </c>
      <c r="D59" s="176" t="s">
        <v>95</v>
      </c>
      <c r="E59" s="177" t="s">
        <v>96</v>
      </c>
      <c r="F59" s="178"/>
      <c r="G59" s="178"/>
      <c r="H59" s="178"/>
    </row>
    <row r="60" spans="1:10" ht="65.099999999999994">
      <c r="A60" s="174" t="s">
        <v>98</v>
      </c>
      <c r="B60" s="175" t="s">
        <v>99</v>
      </c>
      <c r="C60" s="176" t="s">
        <v>100</v>
      </c>
      <c r="D60" s="176" t="s">
        <v>101</v>
      </c>
      <c r="E60" s="177" t="s">
        <v>102</v>
      </c>
      <c r="F60" s="178"/>
      <c r="G60" s="178"/>
      <c r="H60" s="178"/>
    </row>
    <row r="61" spans="1:10" ht="143.1">
      <c r="A61" s="175" t="s">
        <v>103</v>
      </c>
      <c r="B61" s="175" t="s">
        <v>104</v>
      </c>
      <c r="C61" s="175" t="s">
        <v>105</v>
      </c>
      <c r="D61" s="175" t="s">
        <v>106</v>
      </c>
      <c r="E61" s="175" t="s">
        <v>107</v>
      </c>
      <c r="F61" s="178"/>
      <c r="G61" s="178"/>
      <c r="H61" s="178"/>
    </row>
    <row r="62" spans="1:10">
      <c r="A62" s="174" t="s">
        <v>108</v>
      </c>
      <c r="B62" s="179"/>
      <c r="C62" s="179"/>
      <c r="E62" s="180" t="s">
        <v>109</v>
      </c>
      <c r="F62" s="181">
        <f>SUM(F59:F61)</f>
        <v>0</v>
      </c>
      <c r="G62" s="182">
        <f>SUM(G59:G61)</f>
        <v>0</v>
      </c>
      <c r="H62" s="182">
        <f>SUM(H59:H61)</f>
        <v>0</v>
      </c>
    </row>
    <row r="63" spans="1:10">
      <c r="E63" s="180" t="s">
        <v>110</v>
      </c>
      <c r="F63" s="337"/>
      <c r="G63" s="338"/>
      <c r="H63" s="338"/>
      <c r="I63" s="140"/>
    </row>
    <row r="64" spans="1:10">
      <c r="E64" s="180"/>
      <c r="H64" s="140"/>
      <c r="I64" s="140"/>
      <c r="J64" s="140"/>
    </row>
    <row r="65" spans="1:12">
      <c r="E65" s="180"/>
      <c r="F65" s="180"/>
    </row>
    <row r="66" spans="1:12">
      <c r="E66" s="180"/>
      <c r="F66" s="180"/>
    </row>
    <row r="67" spans="1:12">
      <c r="A67" s="150" t="s">
        <v>113</v>
      </c>
      <c r="E67" s="180"/>
      <c r="F67" s="180"/>
    </row>
    <row r="68" spans="1:12" ht="12" customHeight="1">
      <c r="A68" s="334" t="s">
        <v>114</v>
      </c>
      <c r="B68" s="334"/>
      <c r="C68" s="334"/>
      <c r="D68" s="334"/>
      <c r="E68" s="334"/>
      <c r="F68" s="334"/>
      <c r="G68" s="334"/>
      <c r="H68" s="334"/>
      <c r="I68" s="140"/>
      <c r="J68" s="140"/>
    </row>
    <row r="69" spans="1:12">
      <c r="A69" s="184"/>
      <c r="B69" s="184"/>
      <c r="C69" s="184"/>
      <c r="D69" s="184"/>
      <c r="E69" s="184"/>
      <c r="F69" s="184"/>
      <c r="G69" s="184"/>
      <c r="H69" s="184"/>
      <c r="I69" s="184"/>
      <c r="J69" s="184"/>
    </row>
    <row r="70" spans="1:12">
      <c r="A70" s="150" t="s">
        <v>115</v>
      </c>
      <c r="B70" s="150"/>
      <c r="C70" s="150"/>
      <c r="D70" s="150"/>
      <c r="E70" s="150"/>
      <c r="F70" s="150"/>
      <c r="G70" s="150"/>
      <c r="H70" s="150"/>
      <c r="I70" s="150"/>
      <c r="J70" s="150"/>
      <c r="K70" s="150"/>
      <c r="L70" s="150"/>
    </row>
    <row r="71" spans="1:12" ht="278.10000000000002" customHeight="1">
      <c r="A71" s="339" t="s">
        <v>559</v>
      </c>
      <c r="B71" s="339"/>
      <c r="C71" s="339"/>
      <c r="D71" s="339"/>
      <c r="E71" s="339"/>
      <c r="F71" s="339"/>
      <c r="G71" s="339"/>
      <c r="H71" s="339"/>
      <c r="I71" s="1"/>
      <c r="J71" s="1"/>
      <c r="K71" s="1"/>
    </row>
    <row r="72" spans="1:12">
      <c r="A72" s="1"/>
      <c r="C72" s="1"/>
      <c r="D72" s="1"/>
      <c r="F72" s="1"/>
      <c r="G72" s="1"/>
      <c r="H72" s="1"/>
      <c r="I72" s="1"/>
      <c r="J72" s="1"/>
      <c r="K72" s="1"/>
    </row>
    <row r="73" spans="1:12">
      <c r="A73" s="150" t="s">
        <v>117</v>
      </c>
      <c r="C73" s="150"/>
    </row>
    <row r="74" spans="1:12" ht="87.95" customHeight="1">
      <c r="A74" s="339" t="s">
        <v>560</v>
      </c>
      <c r="B74" s="339"/>
      <c r="C74" s="339"/>
      <c r="D74" s="339"/>
      <c r="E74" s="339"/>
      <c r="F74" s="339"/>
      <c r="G74" s="339"/>
      <c r="H74" s="339"/>
      <c r="I74" s="339"/>
      <c r="J74" s="339"/>
    </row>
    <row r="75" spans="1:12">
      <c r="A75" s="184"/>
      <c r="B75" s="184"/>
      <c r="C75" s="184"/>
      <c r="D75" s="184"/>
      <c r="E75" s="184"/>
      <c r="F75" s="184"/>
      <c r="G75" s="184"/>
      <c r="H75" s="184"/>
      <c r="I75" s="184"/>
      <c r="J75" s="184"/>
    </row>
    <row r="76" spans="1:12">
      <c r="A76" s="150" t="s">
        <v>119</v>
      </c>
      <c r="B76" s="186"/>
    </row>
    <row r="77" spans="1:12" ht="50.1" customHeight="1">
      <c r="A77" s="339" t="s">
        <v>561</v>
      </c>
      <c r="B77" s="339"/>
      <c r="C77" s="339"/>
      <c r="D77" s="339"/>
      <c r="E77" s="339"/>
      <c r="F77" s="339"/>
      <c r="G77" s="339"/>
      <c r="H77" s="339"/>
      <c r="I77" s="339"/>
      <c r="J77" s="339"/>
    </row>
    <row r="79" spans="1:12">
      <c r="A79" s="150" t="s">
        <v>121</v>
      </c>
    </row>
    <row r="80" spans="1:12" s="207" customFormat="1" ht="36" customHeight="1">
      <c r="A80" s="339" t="s">
        <v>562</v>
      </c>
      <c r="B80" s="339"/>
      <c r="C80" s="339"/>
      <c r="D80" s="339"/>
      <c r="E80" s="339"/>
      <c r="F80" s="339"/>
      <c r="G80" s="339"/>
      <c r="H80" s="339"/>
      <c r="I80" s="339" t="s">
        <v>0</v>
      </c>
      <c r="J80" s="339"/>
    </row>
  </sheetData>
  <mergeCells count="10">
    <mergeCell ref="A77:H77"/>
    <mergeCell ref="I77:J77"/>
    <mergeCell ref="A80:H80"/>
    <mergeCell ref="I80:J80"/>
    <mergeCell ref="A15:B15"/>
    <mergeCell ref="A68:H68"/>
    <mergeCell ref="A71:H71"/>
    <mergeCell ref="A74:H74"/>
    <mergeCell ref="I74:J74"/>
    <mergeCell ref="F63:H63"/>
  </mergeCells>
  <conditionalFormatting sqref="F62:G62">
    <cfRule type="cellIs" dxfId="17" priority="4" operator="lessThan">
      <formula>5</formula>
    </cfRule>
    <cfRule type="cellIs" dxfId="16" priority="5" operator="between">
      <formula>5</formula>
      <formula>7</formula>
    </cfRule>
    <cfRule type="cellIs" dxfId="15" priority="6" operator="greaterThan">
      <formula>7</formula>
    </cfRule>
  </conditionalFormatting>
  <conditionalFormatting sqref="H62">
    <cfRule type="cellIs" dxfId="14" priority="1" operator="lessThan">
      <formula>5</formula>
    </cfRule>
    <cfRule type="cellIs" dxfId="13" priority="2" operator="between">
      <formula>5</formula>
      <formula>7</formula>
    </cfRule>
    <cfRule type="cellIs" dxfId="12" priority="3" operator="greaterThan">
      <formula>7</formula>
    </cfRule>
  </conditionalFormatting>
  <hyperlinks>
    <hyperlink ref="B8" r:id="rId1" xr:uid="{7B751749-66C1-6D45-9543-539590BFCD38}"/>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82AE7F1-C023-FC47-80D8-4236866BA982}">
          <x14:formula1>
            <xm:f>Sheet1!$A$1:$A$3</xm:f>
          </x14:formula1>
          <xm:sqref>F59:H61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4B4B-386A-1144-8B6E-52770E85EC21}">
  <dimension ref="A1:J84"/>
  <sheetViews>
    <sheetView showGridLines="0" topLeftCell="A21" zoomScale="110" zoomScaleNormal="110" workbookViewId="0">
      <selection activeCell="D30" sqref="D30"/>
    </sheetView>
  </sheetViews>
  <sheetFormatPr defaultColWidth="10.875" defaultRowHeight="12.95"/>
  <cols>
    <col min="1" max="1" width="21.375" style="73" customWidth="1"/>
    <col min="2" max="2" width="22.625" style="73" customWidth="1"/>
    <col min="3" max="4" width="21.625" style="73" customWidth="1"/>
    <col min="5" max="11" width="21.875" style="73" customWidth="1"/>
    <col min="12" max="16384" width="10.875" style="73"/>
  </cols>
  <sheetData>
    <row r="1" spans="1:7">
      <c r="A1" s="122" t="s">
        <v>19</v>
      </c>
      <c r="B1" s="73" t="s">
        <v>538</v>
      </c>
    </row>
    <row r="2" spans="1:7">
      <c r="A2" s="122" t="s">
        <v>21</v>
      </c>
      <c r="B2" s="73" t="s">
        <v>563</v>
      </c>
    </row>
    <row r="3" spans="1:7">
      <c r="A3" s="123" t="s">
        <v>23</v>
      </c>
      <c r="B3" s="73" t="s">
        <v>564</v>
      </c>
    </row>
    <row r="4" spans="1:7">
      <c r="A4" s="123" t="s">
        <v>25</v>
      </c>
      <c r="B4" s="73" t="s">
        <v>259</v>
      </c>
    </row>
    <row r="5" spans="1:7">
      <c r="A5" s="123" t="s">
        <v>27</v>
      </c>
      <c r="B5" s="73" t="s">
        <v>565</v>
      </c>
    </row>
    <row r="7" spans="1:7">
      <c r="A7" s="73" t="s">
        <v>29</v>
      </c>
      <c r="B7" s="73" t="s">
        <v>58</v>
      </c>
      <c r="G7" s="243"/>
    </row>
    <row r="8" spans="1:7">
      <c r="A8" s="73" t="s">
        <v>31</v>
      </c>
      <c r="B8" s="73" t="s">
        <v>225</v>
      </c>
      <c r="G8" s="243"/>
    </row>
    <row r="9" spans="1:7">
      <c r="A9" s="73" t="s">
        <v>33</v>
      </c>
      <c r="B9" s="73" t="s">
        <v>542</v>
      </c>
      <c r="G9" s="243"/>
    </row>
    <row r="10" spans="1:7">
      <c r="A10" s="73" t="s">
        <v>35</v>
      </c>
      <c r="B10" s="73" t="s">
        <v>566</v>
      </c>
      <c r="G10" s="243"/>
    </row>
    <row r="11" spans="1:7">
      <c r="A11" s="73" t="s">
        <v>38</v>
      </c>
      <c r="B11" s="73" t="s">
        <v>39</v>
      </c>
      <c r="G11" s="243"/>
    </row>
    <row r="12" spans="1:7">
      <c r="A12" s="73" t="s">
        <v>40</v>
      </c>
      <c r="B12" s="73" t="s">
        <v>39</v>
      </c>
      <c r="E12" s="130"/>
      <c r="F12" s="130"/>
      <c r="G12" s="243"/>
    </row>
    <row r="13" spans="1:7">
      <c r="A13" s="150"/>
      <c r="G13" s="243"/>
    </row>
    <row r="14" spans="1:7">
      <c r="A14" s="327" t="s">
        <v>41</v>
      </c>
      <c r="B14" s="328"/>
      <c r="G14" s="243"/>
    </row>
    <row r="15" spans="1:7">
      <c r="A15" s="303" t="s">
        <v>42</v>
      </c>
      <c r="B15" s="304"/>
      <c r="G15" s="243"/>
    </row>
    <row r="16" spans="1:7">
      <c r="A16" s="305" t="s">
        <v>43</v>
      </c>
      <c r="B16" s="306"/>
      <c r="G16" s="243"/>
    </row>
    <row r="17" spans="1:9">
      <c r="A17" s="257"/>
      <c r="B17" s="140"/>
      <c r="G17" s="243"/>
    </row>
    <row r="18" spans="1:9">
      <c r="H18" s="215" t="s">
        <v>567</v>
      </c>
    </row>
    <row r="19" spans="1:9">
      <c r="F19" s="136" t="s">
        <v>522</v>
      </c>
      <c r="H19" s="215" t="s">
        <v>29</v>
      </c>
    </row>
    <row r="20" spans="1:9" ht="23.1" customHeight="1">
      <c r="A20" s="133" t="s">
        <v>49</v>
      </c>
      <c r="B20" s="134"/>
      <c r="D20" s="188"/>
      <c r="E20" s="188"/>
      <c r="F20" s="188" t="s">
        <v>568</v>
      </c>
      <c r="G20" s="188" t="s">
        <v>569</v>
      </c>
      <c r="I20" s="73" t="s">
        <v>0</v>
      </c>
    </row>
    <row r="21" spans="1:9">
      <c r="E21" s="138"/>
      <c r="F21" s="138" t="s">
        <v>209</v>
      </c>
      <c r="G21" s="138" t="s">
        <v>209</v>
      </c>
      <c r="H21" s="216" t="s">
        <v>58</v>
      </c>
    </row>
    <row r="22" spans="1:9">
      <c r="B22" s="133"/>
    </row>
    <row r="23" spans="1:9">
      <c r="A23" s="143" t="s">
        <v>210</v>
      </c>
      <c r="B23" s="144" t="s">
        <v>570</v>
      </c>
      <c r="D23" s="188"/>
      <c r="E23" s="188"/>
      <c r="F23" s="148"/>
      <c r="G23" s="148"/>
      <c r="H23" s="307" t="e">
        <f>(G23/F23)*100</f>
        <v>#DIV/0!</v>
      </c>
    </row>
    <row r="24" spans="1:9">
      <c r="B24" s="144" t="s">
        <v>571</v>
      </c>
      <c r="D24" s="188"/>
      <c r="E24" s="188"/>
      <c r="F24" s="148"/>
      <c r="G24" s="148"/>
      <c r="H24" s="307" t="e">
        <f t="shared" ref="H24:H29" si="0">(G24/F24)*100</f>
        <v>#DIV/0!</v>
      </c>
    </row>
    <row r="25" spans="1:9">
      <c r="B25" s="144" t="s">
        <v>572</v>
      </c>
      <c r="D25" s="188"/>
      <c r="E25" s="188"/>
      <c r="F25" s="148"/>
      <c r="G25" s="148"/>
      <c r="H25" s="307" t="e">
        <f t="shared" si="0"/>
        <v>#DIV/0!</v>
      </c>
    </row>
    <row r="26" spans="1:9">
      <c r="B26" s="144" t="s">
        <v>573</v>
      </c>
      <c r="D26" s="188"/>
      <c r="E26" s="188"/>
      <c r="F26" s="148"/>
      <c r="G26" s="148"/>
      <c r="H26" s="307" t="e">
        <f t="shared" si="0"/>
        <v>#DIV/0!</v>
      </c>
    </row>
    <row r="27" spans="1:9">
      <c r="B27" s="144" t="s">
        <v>574</v>
      </c>
      <c r="D27" s="188"/>
      <c r="E27" s="188"/>
      <c r="F27" s="148"/>
      <c r="G27" s="148"/>
      <c r="H27" s="307" t="e">
        <f t="shared" si="0"/>
        <v>#DIV/0!</v>
      </c>
    </row>
    <row r="28" spans="1:9">
      <c r="B28" s="144" t="s">
        <v>575</v>
      </c>
      <c r="D28" s="188"/>
      <c r="E28" s="188"/>
      <c r="F28" s="148"/>
      <c r="G28" s="148"/>
      <c r="H28" s="307" t="e">
        <f t="shared" si="0"/>
        <v>#DIV/0!</v>
      </c>
    </row>
    <row r="29" spans="1:9">
      <c r="B29" s="150" t="s">
        <v>271</v>
      </c>
      <c r="D29" s="188"/>
      <c r="E29" s="188"/>
      <c r="F29" s="308">
        <f>SUM(F23:F28)</f>
        <v>0</v>
      </c>
      <c r="G29" s="308">
        <f>SUM(G23:G28)</f>
        <v>0</v>
      </c>
      <c r="H29" s="309" t="e">
        <f t="shared" si="0"/>
        <v>#DIV/0!</v>
      </c>
    </row>
    <row r="30" spans="1:9">
      <c r="B30" s="123" t="s">
        <v>70</v>
      </c>
      <c r="C30" s="150"/>
      <c r="D30" s="188"/>
      <c r="E30" s="188"/>
      <c r="F30" s="156"/>
      <c r="G30" s="156"/>
    </row>
    <row r="31" spans="1:9">
      <c r="B31" s="123" t="s">
        <v>74</v>
      </c>
      <c r="D31" s="188"/>
      <c r="E31" s="188"/>
      <c r="F31" s="156"/>
      <c r="G31" s="156"/>
    </row>
    <row r="32" spans="1:9">
      <c r="B32" s="123" t="s">
        <v>78</v>
      </c>
      <c r="D32" s="188"/>
      <c r="E32" s="188"/>
      <c r="F32" s="156"/>
      <c r="G32" s="156"/>
    </row>
    <row r="33" spans="1:10">
      <c r="B33" s="154"/>
      <c r="C33" s="287"/>
      <c r="D33" s="310"/>
      <c r="E33" s="310"/>
      <c r="F33" s="311"/>
      <c r="G33" s="160"/>
    </row>
    <row r="34" spans="1:10">
      <c r="B34" s="133"/>
      <c r="D34" s="188"/>
      <c r="E34" s="188"/>
      <c r="F34" s="311"/>
      <c r="G34" s="160"/>
      <c r="H34" s="160"/>
    </row>
    <row r="35" spans="1:10">
      <c r="A35" s="143" t="s">
        <v>210</v>
      </c>
      <c r="B35" s="144" t="s">
        <v>570</v>
      </c>
      <c r="D35" s="188"/>
      <c r="E35" s="188"/>
      <c r="F35" s="148"/>
      <c r="G35" s="148"/>
      <c r="H35" s="307" t="e">
        <f>(G35/F35)*100</f>
        <v>#DIV/0!</v>
      </c>
    </row>
    <row r="36" spans="1:10">
      <c r="A36" s="154"/>
      <c r="B36" s="144" t="s">
        <v>571</v>
      </c>
      <c r="D36" s="188"/>
      <c r="E36" s="188"/>
      <c r="F36" s="148"/>
      <c r="G36" s="148"/>
      <c r="H36" s="307" t="e">
        <f t="shared" ref="H36:H41" si="1">(G36/F36)*100</f>
        <v>#DIV/0!</v>
      </c>
      <c r="I36" s="140"/>
    </row>
    <row r="37" spans="1:10">
      <c r="B37" s="144" t="s">
        <v>572</v>
      </c>
      <c r="D37" s="188"/>
      <c r="E37" s="188"/>
      <c r="F37" s="148"/>
      <c r="G37" s="148"/>
      <c r="H37" s="307" t="e">
        <f t="shared" si="1"/>
        <v>#DIV/0!</v>
      </c>
    </row>
    <row r="38" spans="1:10">
      <c r="A38" s="154"/>
      <c r="B38" s="144" t="s">
        <v>573</v>
      </c>
      <c r="D38" s="188"/>
      <c r="E38" s="188"/>
      <c r="F38" s="148"/>
      <c r="G38" s="148"/>
      <c r="H38" s="307" t="e">
        <f t="shared" si="1"/>
        <v>#DIV/0!</v>
      </c>
    </row>
    <row r="39" spans="1:10">
      <c r="A39" s="154"/>
      <c r="B39" s="144" t="s">
        <v>574</v>
      </c>
      <c r="D39" s="188"/>
      <c r="E39" s="188"/>
      <c r="F39" s="148"/>
      <c r="G39" s="148"/>
      <c r="H39" s="307" t="e">
        <f t="shared" si="1"/>
        <v>#DIV/0!</v>
      </c>
      <c r="I39" s="140" t="s">
        <v>558</v>
      </c>
      <c r="J39" s="73" t="s">
        <v>0</v>
      </c>
    </row>
    <row r="40" spans="1:10">
      <c r="B40" s="144" t="s">
        <v>575</v>
      </c>
      <c r="D40" s="188"/>
      <c r="E40" s="188"/>
      <c r="F40" s="148"/>
      <c r="G40" s="148"/>
      <c r="H40" s="307" t="e">
        <f t="shared" si="1"/>
        <v>#DIV/0!</v>
      </c>
      <c r="I40" s="140" t="s">
        <v>558</v>
      </c>
      <c r="J40" s="140"/>
    </row>
    <row r="41" spans="1:10">
      <c r="A41" s="123"/>
      <c r="B41" s="150" t="s">
        <v>271</v>
      </c>
      <c r="D41" s="188"/>
      <c r="E41" s="188"/>
      <c r="F41" s="308">
        <f>SUM(F35:F40)</f>
        <v>0</v>
      </c>
      <c r="G41" s="308">
        <f>SUM(G35:G40)</f>
        <v>0</v>
      </c>
      <c r="H41" s="309" t="e">
        <f t="shared" si="1"/>
        <v>#DIV/0!</v>
      </c>
      <c r="I41" s="204"/>
      <c r="J41" s="204"/>
    </row>
    <row r="42" spans="1:10">
      <c r="A42" s="154"/>
      <c r="B42" s="123" t="s">
        <v>70</v>
      </c>
      <c r="D42" s="188"/>
      <c r="E42" s="188"/>
      <c r="F42" s="156"/>
      <c r="G42" s="156"/>
      <c r="I42" s="154"/>
      <c r="J42" s="154"/>
    </row>
    <row r="43" spans="1:10">
      <c r="B43" s="123" t="s">
        <v>74</v>
      </c>
      <c r="D43" s="188"/>
      <c r="E43" s="188"/>
      <c r="F43" s="156"/>
      <c r="G43" s="156"/>
    </row>
    <row r="44" spans="1:10">
      <c r="A44" s="154"/>
      <c r="B44" s="123" t="s">
        <v>78</v>
      </c>
      <c r="D44" s="188"/>
      <c r="E44" s="188"/>
      <c r="F44" s="156"/>
      <c r="G44" s="156"/>
    </row>
    <row r="45" spans="1:10">
      <c r="D45" s="188"/>
      <c r="E45" s="188"/>
      <c r="F45" s="311"/>
      <c r="G45" s="160"/>
      <c r="H45" s="160"/>
      <c r="I45" s="154"/>
      <c r="J45" s="199" t="s">
        <v>0</v>
      </c>
    </row>
    <row r="46" spans="1:10">
      <c r="A46" s="123"/>
      <c r="B46" s="133"/>
      <c r="D46" s="188"/>
      <c r="E46" s="188"/>
      <c r="F46" s="311"/>
      <c r="G46" s="160"/>
      <c r="H46" s="160"/>
      <c r="I46" s="123"/>
      <c r="J46" s="199"/>
    </row>
    <row r="47" spans="1:10">
      <c r="A47" s="143" t="s">
        <v>210</v>
      </c>
      <c r="B47" s="144" t="s">
        <v>570</v>
      </c>
      <c r="D47" s="188"/>
      <c r="E47" s="188"/>
      <c r="F47" s="148"/>
      <c r="G47" s="148"/>
      <c r="H47" s="307" t="e">
        <f>(G47/F47)*100</f>
        <v>#DIV/0!</v>
      </c>
      <c r="I47" s="140"/>
    </row>
    <row r="48" spans="1:10">
      <c r="B48" s="144" t="s">
        <v>571</v>
      </c>
      <c r="D48" s="188"/>
      <c r="E48" s="188"/>
      <c r="F48" s="148"/>
      <c r="G48" s="148"/>
      <c r="H48" s="307" t="e">
        <f t="shared" ref="H48:H53" si="2">(G48/F48)*100</f>
        <v>#DIV/0!</v>
      </c>
      <c r="I48" s="140"/>
    </row>
    <row r="49" spans="1:10">
      <c r="B49" s="144" t="s">
        <v>572</v>
      </c>
      <c r="D49" s="188"/>
      <c r="E49" s="188"/>
      <c r="F49" s="148"/>
      <c r="G49" s="148"/>
      <c r="H49" s="307" t="e">
        <f t="shared" si="2"/>
        <v>#DIV/0!</v>
      </c>
    </row>
    <row r="50" spans="1:10">
      <c r="B50" s="144" t="s">
        <v>573</v>
      </c>
      <c r="D50" s="188"/>
      <c r="E50" s="188"/>
      <c r="F50" s="148"/>
      <c r="G50" s="148"/>
      <c r="H50" s="307" t="e">
        <f t="shared" si="2"/>
        <v>#DIV/0!</v>
      </c>
    </row>
    <row r="51" spans="1:10">
      <c r="B51" s="144" t="s">
        <v>574</v>
      </c>
      <c r="D51" s="188"/>
      <c r="E51" s="188"/>
      <c r="F51" s="148"/>
      <c r="G51" s="148"/>
      <c r="H51" s="307" t="e">
        <f t="shared" si="2"/>
        <v>#DIV/0!</v>
      </c>
      <c r="I51" s="140" t="s">
        <v>558</v>
      </c>
      <c r="J51" s="140"/>
    </row>
    <row r="52" spans="1:10">
      <c r="B52" s="144" t="s">
        <v>575</v>
      </c>
      <c r="D52" s="188"/>
      <c r="E52" s="188"/>
      <c r="F52" s="148"/>
      <c r="G52" s="148"/>
      <c r="H52" s="307" t="e">
        <f t="shared" si="2"/>
        <v>#DIV/0!</v>
      </c>
      <c r="I52" s="140" t="s">
        <v>558</v>
      </c>
      <c r="J52" s="140"/>
    </row>
    <row r="53" spans="1:10">
      <c r="A53" s="154"/>
      <c r="B53" s="150" t="s">
        <v>271</v>
      </c>
      <c r="D53" s="188"/>
      <c r="E53" s="188"/>
      <c r="F53" s="308">
        <f>SUM(F47:F52)</f>
        <v>0</v>
      </c>
      <c r="G53" s="308">
        <f>SUM(G47:G52)</f>
        <v>0</v>
      </c>
      <c r="H53" s="309" t="e">
        <f t="shared" si="2"/>
        <v>#DIV/0!</v>
      </c>
      <c r="I53" s="204"/>
      <c r="J53" s="204"/>
    </row>
    <row r="54" spans="1:10">
      <c r="A54" s="154"/>
      <c r="B54" s="123" t="s">
        <v>70</v>
      </c>
      <c r="D54" s="188"/>
      <c r="E54" s="188"/>
      <c r="F54" s="156"/>
      <c r="G54" s="156"/>
      <c r="I54" s="154"/>
      <c r="J54" s="154"/>
    </row>
    <row r="55" spans="1:10">
      <c r="A55" s="154"/>
      <c r="B55" s="123" t="s">
        <v>74</v>
      </c>
      <c r="D55" s="188"/>
      <c r="E55" s="188"/>
      <c r="F55" s="156"/>
      <c r="G55" s="156"/>
    </row>
    <row r="56" spans="1:10">
      <c r="A56" s="154"/>
      <c r="B56" s="123" t="s">
        <v>78</v>
      </c>
      <c r="D56" s="188"/>
      <c r="E56" s="188"/>
      <c r="F56" s="156"/>
      <c r="G56" s="156"/>
    </row>
    <row r="57" spans="1:10">
      <c r="A57" s="150"/>
      <c r="B57" s="150"/>
      <c r="C57" s="150"/>
      <c r="D57" s="150"/>
      <c r="E57" s="150"/>
      <c r="F57" s="150"/>
      <c r="G57" s="150"/>
      <c r="I57" s="150"/>
      <c r="J57" s="150"/>
    </row>
    <row r="60" spans="1:10">
      <c r="A60" s="150" t="s">
        <v>88</v>
      </c>
      <c r="B60" s="73" t="s">
        <v>89</v>
      </c>
    </row>
    <row r="61" spans="1:10" ht="39">
      <c r="A61" s="169" t="s">
        <v>90</v>
      </c>
      <c r="B61" s="170" t="s">
        <v>91</v>
      </c>
      <c r="C61" s="171">
        <v>1</v>
      </c>
      <c r="D61" s="171">
        <v>2</v>
      </c>
      <c r="E61" s="172">
        <v>3</v>
      </c>
      <c r="F61" s="312" t="s">
        <v>568</v>
      </c>
      <c r="G61" s="261" t="s">
        <v>569</v>
      </c>
    </row>
    <row r="62" spans="1:10" ht="143.1">
      <c r="A62" s="174" t="s">
        <v>92</v>
      </c>
      <c r="B62" s="175" t="s">
        <v>93</v>
      </c>
      <c r="C62" s="176" t="s">
        <v>94</v>
      </c>
      <c r="D62" s="176" t="s">
        <v>95</v>
      </c>
      <c r="E62" s="177" t="s">
        <v>96</v>
      </c>
      <c r="F62" s="178"/>
      <c r="G62" s="178"/>
    </row>
    <row r="63" spans="1:10" ht="65.099999999999994">
      <c r="A63" s="174" t="s">
        <v>98</v>
      </c>
      <c r="B63" s="175" t="s">
        <v>99</v>
      </c>
      <c r="C63" s="176" t="s">
        <v>100</v>
      </c>
      <c r="D63" s="176" t="s">
        <v>101</v>
      </c>
      <c r="E63" s="177" t="s">
        <v>102</v>
      </c>
      <c r="F63" s="178"/>
      <c r="G63" s="178"/>
    </row>
    <row r="64" spans="1:10" ht="143.1">
      <c r="A64" s="175" t="s">
        <v>103</v>
      </c>
      <c r="B64" s="175" t="s">
        <v>104</v>
      </c>
      <c r="C64" s="175" t="s">
        <v>105</v>
      </c>
      <c r="D64" s="175" t="s">
        <v>106</v>
      </c>
      <c r="E64" s="175" t="s">
        <v>107</v>
      </c>
      <c r="F64" s="178"/>
      <c r="G64" s="178"/>
    </row>
    <row r="65" spans="1:10">
      <c r="A65" s="174" t="s">
        <v>108</v>
      </c>
      <c r="B65" s="179"/>
      <c r="C65" s="179"/>
      <c r="E65" s="180" t="s">
        <v>109</v>
      </c>
      <c r="F65" s="181">
        <f>SUM(F62:F64)</f>
        <v>0</v>
      </c>
      <c r="G65" s="182">
        <f>SUM(G62:G64)</f>
        <v>0</v>
      </c>
    </row>
    <row r="66" spans="1:10">
      <c r="E66" s="180" t="s">
        <v>110</v>
      </c>
      <c r="F66" s="337"/>
      <c r="G66" s="338"/>
    </row>
    <row r="67" spans="1:10">
      <c r="E67" s="180"/>
      <c r="F67" s="180"/>
      <c r="H67" s="140"/>
    </row>
    <row r="68" spans="1:10">
      <c r="E68" s="180"/>
      <c r="F68" s="180"/>
    </row>
    <row r="69" spans="1:10">
      <c r="E69" s="180"/>
      <c r="F69" s="180"/>
      <c r="G69" s="180"/>
    </row>
    <row r="70" spans="1:10">
      <c r="A70" s="150" t="s">
        <v>113</v>
      </c>
      <c r="E70" s="180"/>
      <c r="F70" s="180"/>
      <c r="G70" s="180"/>
    </row>
    <row r="71" spans="1:10">
      <c r="A71" s="334" t="s">
        <v>114</v>
      </c>
      <c r="B71" s="334"/>
      <c r="C71" s="334"/>
      <c r="D71" s="334"/>
      <c r="E71" s="334"/>
      <c r="F71" s="334"/>
      <c r="G71" s="334"/>
      <c r="H71" s="334"/>
    </row>
    <row r="72" spans="1:10">
      <c r="A72" s="184"/>
      <c r="B72" s="184"/>
      <c r="C72" s="184"/>
      <c r="D72" s="184"/>
      <c r="E72" s="184"/>
      <c r="F72" s="184"/>
      <c r="G72" s="184"/>
      <c r="H72" s="184"/>
    </row>
    <row r="73" spans="1:10">
      <c r="A73" s="150" t="s">
        <v>115</v>
      </c>
      <c r="B73" s="150"/>
      <c r="C73" s="150"/>
      <c r="D73" s="150"/>
      <c r="E73" s="150"/>
      <c r="F73" s="150"/>
      <c r="G73" s="150"/>
      <c r="H73" s="150"/>
      <c r="I73" s="150"/>
      <c r="J73" s="150"/>
    </row>
    <row r="74" spans="1:10" ht="77.099999999999994" customHeight="1">
      <c r="A74" s="339" t="s">
        <v>576</v>
      </c>
      <c r="B74" s="339"/>
      <c r="C74" s="339"/>
      <c r="D74" s="339"/>
      <c r="E74" s="339"/>
      <c r="F74" s="339"/>
      <c r="G74" s="339"/>
      <c r="H74" s="339"/>
      <c r="I74" s="1"/>
    </row>
    <row r="75" spans="1:10">
      <c r="A75" s="353" t="s">
        <v>577</v>
      </c>
      <c r="B75" s="353"/>
      <c r="C75" s="353"/>
      <c r="D75" s="353"/>
      <c r="E75" s="353"/>
      <c r="F75" s="353"/>
      <c r="G75" s="353"/>
      <c r="H75" s="353"/>
      <c r="I75" s="1"/>
    </row>
    <row r="76" spans="1:10">
      <c r="A76" s="271"/>
      <c r="B76" s="271"/>
      <c r="C76" s="271"/>
      <c r="D76" s="271"/>
      <c r="E76" s="271"/>
      <c r="F76" s="271"/>
      <c r="G76" s="271"/>
      <c r="H76" s="271"/>
      <c r="I76" s="1"/>
    </row>
    <row r="77" spans="1:10">
      <c r="A77" s="150" t="s">
        <v>117</v>
      </c>
      <c r="C77" s="150"/>
    </row>
    <row r="78" spans="1:10" ht="156" customHeight="1">
      <c r="A78" s="339" t="s">
        <v>578</v>
      </c>
      <c r="B78" s="339"/>
      <c r="C78" s="339"/>
      <c r="D78" s="339"/>
      <c r="E78" s="339"/>
      <c r="F78" s="339"/>
      <c r="G78" s="339"/>
      <c r="H78" s="339"/>
    </row>
    <row r="79" spans="1:10">
      <c r="A79" s="184"/>
      <c r="B79" s="184"/>
      <c r="C79" s="184"/>
      <c r="D79" s="184"/>
      <c r="E79" s="184"/>
      <c r="F79" s="184"/>
      <c r="G79" s="184"/>
      <c r="H79" s="184"/>
    </row>
    <row r="80" spans="1:10">
      <c r="A80" s="150" t="s">
        <v>119</v>
      </c>
      <c r="B80" s="186"/>
    </row>
    <row r="81" spans="1:8">
      <c r="A81" s="339" t="s">
        <v>297</v>
      </c>
      <c r="B81" s="339"/>
      <c r="C81" s="339"/>
      <c r="D81" s="339"/>
      <c r="E81" s="339"/>
      <c r="F81" s="339"/>
      <c r="G81" s="339"/>
      <c r="H81" s="339"/>
    </row>
    <row r="83" spans="1:8">
      <c r="A83" s="150" t="s">
        <v>121</v>
      </c>
    </row>
    <row r="84" spans="1:8" ht="54" customHeight="1">
      <c r="A84" s="339" t="s">
        <v>579</v>
      </c>
      <c r="B84" s="339"/>
      <c r="C84" s="339"/>
      <c r="D84" s="339"/>
      <c r="E84" s="339"/>
      <c r="F84" s="339"/>
      <c r="G84" s="339"/>
      <c r="H84" s="339"/>
    </row>
  </sheetData>
  <mergeCells count="8">
    <mergeCell ref="A78:H78"/>
    <mergeCell ref="A81:H81"/>
    <mergeCell ref="A75:H75"/>
    <mergeCell ref="A84:H84"/>
    <mergeCell ref="A14:B14"/>
    <mergeCell ref="A71:H71"/>
    <mergeCell ref="A74:H74"/>
    <mergeCell ref="F66:G66"/>
  </mergeCells>
  <conditionalFormatting sqref="F65:G65">
    <cfRule type="cellIs" dxfId="11" priority="1" operator="lessThan">
      <formula>5</formula>
    </cfRule>
    <cfRule type="cellIs" dxfId="10" priority="2" operator="between">
      <formula>5</formula>
      <formula>7</formula>
    </cfRule>
    <cfRule type="cellIs" dxfId="9" priority="3" operator="greaterThan">
      <formula>7</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C6C2438-24C3-3F45-989D-771CBA91F78C}">
          <x14:formula1>
            <xm:f>Sheet1!$A$1:$A$3</xm:f>
          </x14:formula1>
          <xm:sqref>F62:G64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E5E36-1D13-5F4E-AE43-9E4A62C84D7E}">
  <dimension ref="A1:C48"/>
  <sheetViews>
    <sheetView showGridLines="0" zoomScale="110" zoomScaleNormal="110" workbookViewId="0">
      <selection activeCell="F7" sqref="F7"/>
    </sheetView>
  </sheetViews>
  <sheetFormatPr defaultColWidth="10.875" defaultRowHeight="12.95"/>
  <cols>
    <col min="1" max="1" width="88.375" style="73" customWidth="1"/>
    <col min="2" max="2" width="10.875" style="73"/>
    <col min="3" max="3" width="10.625" style="79" customWidth="1"/>
    <col min="4" max="16384" width="10.875" style="73"/>
  </cols>
  <sheetData>
    <row r="1" spans="1:3" ht="15.6" customHeight="1">
      <c r="A1" s="325" t="s">
        <v>1</v>
      </c>
      <c r="C1" s="81"/>
    </row>
    <row r="2" spans="1:3" ht="68.45" customHeight="1" thickBot="1">
      <c r="A2" s="326"/>
    </row>
    <row r="3" spans="1:3" ht="28.5" customHeight="1">
      <c r="A3" s="74" t="s">
        <v>9</v>
      </c>
    </row>
    <row r="4" spans="1:3" ht="83.1" customHeight="1">
      <c r="A4" s="75" t="s">
        <v>10</v>
      </c>
    </row>
    <row r="6" spans="1:3" ht="15.6">
      <c r="A6" s="74" t="s">
        <v>11</v>
      </c>
    </row>
    <row r="7" spans="1:3" ht="141" customHeight="1">
      <c r="A7" s="75" t="s">
        <v>12</v>
      </c>
    </row>
    <row r="8" spans="1:3" ht="15.95" customHeight="1">
      <c r="A8" s="75"/>
    </row>
    <row r="9" spans="1:3" ht="15.6">
      <c r="A9" s="74" t="s">
        <v>13</v>
      </c>
    </row>
    <row r="10" spans="1:3" ht="276" customHeight="1">
      <c r="A10" s="75" t="s">
        <v>14</v>
      </c>
      <c r="C10" s="80"/>
    </row>
    <row r="12" spans="1:3" ht="15.6">
      <c r="A12" s="98" t="s">
        <v>15</v>
      </c>
    </row>
    <row r="13" spans="1:3">
      <c r="A13" s="76"/>
    </row>
    <row r="14" spans="1:3">
      <c r="A14" s="76"/>
    </row>
    <row r="15" spans="1:3">
      <c r="A15" s="76"/>
    </row>
    <row r="16" spans="1:3">
      <c r="A16" s="76"/>
    </row>
    <row r="17" spans="1:3">
      <c r="A17" s="76"/>
    </row>
    <row r="18" spans="1:3">
      <c r="A18" s="76"/>
    </row>
    <row r="19" spans="1:3">
      <c r="A19" s="76"/>
      <c r="C19" s="80"/>
    </row>
    <row r="20" spans="1:3">
      <c r="A20" s="76"/>
    </row>
    <row r="21" spans="1:3">
      <c r="A21" s="76"/>
    </row>
    <row r="22" spans="1:3">
      <c r="A22" s="76"/>
    </row>
    <row r="23" spans="1:3">
      <c r="A23" s="76"/>
    </row>
    <row r="24" spans="1:3">
      <c r="A24" s="76"/>
    </row>
    <row r="25" spans="1:3">
      <c r="A25" s="76"/>
    </row>
    <row r="26" spans="1:3">
      <c r="A26" s="76"/>
    </row>
    <row r="27" spans="1:3">
      <c r="A27" s="76"/>
    </row>
    <row r="28" spans="1:3">
      <c r="A28" s="76"/>
    </row>
    <row r="29" spans="1:3">
      <c r="A29" s="76"/>
    </row>
    <row r="30" spans="1:3">
      <c r="A30" s="76"/>
    </row>
    <row r="31" spans="1:3">
      <c r="A31" s="76"/>
    </row>
    <row r="32" spans="1:3">
      <c r="A32" s="76"/>
    </row>
    <row r="33" spans="1:1">
      <c r="A33" s="76"/>
    </row>
    <row r="34" spans="1:1">
      <c r="A34" s="76"/>
    </row>
    <row r="35" spans="1:1">
      <c r="A35" s="76"/>
    </row>
    <row r="36" spans="1:1">
      <c r="A36" s="76"/>
    </row>
    <row r="37" spans="1:1">
      <c r="A37" s="76"/>
    </row>
    <row r="38" spans="1:1">
      <c r="A38" s="76"/>
    </row>
    <row r="43" spans="1:1">
      <c r="A43" s="73" t="s">
        <v>0</v>
      </c>
    </row>
    <row r="47" spans="1:1" ht="15.6">
      <c r="A47" s="74" t="s">
        <v>16</v>
      </c>
    </row>
    <row r="48" spans="1:1" ht="87" customHeight="1">
      <c r="A48" s="1" t="s">
        <v>17</v>
      </c>
    </row>
  </sheetData>
  <mergeCells count="1">
    <mergeCell ref="A1:A2"/>
  </mergeCells>
  <pageMargins left="0.7" right="0.7" top="0.75" bottom="0.75" header="0.3" footer="0.3"/>
  <pageSetup paperSize="9" orientation="portrait" horizontalDpi="360" verticalDpi="36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DF229-CBFD-7948-AB8B-D85AEE38AF28}">
  <dimension ref="A1:N59"/>
  <sheetViews>
    <sheetView showGridLines="0" topLeftCell="A4" zoomScale="110" zoomScaleNormal="110" workbookViewId="0">
      <selection activeCell="A4" sqref="A1:XFD1048576"/>
    </sheetView>
  </sheetViews>
  <sheetFormatPr defaultColWidth="10.875" defaultRowHeight="12.95"/>
  <cols>
    <col min="1" max="1" width="21.375" style="73" customWidth="1"/>
    <col min="2" max="2" width="22.625" style="73" customWidth="1"/>
    <col min="3" max="4" width="21.625" style="73" customWidth="1"/>
    <col min="5" max="11" width="21.875" style="73" customWidth="1"/>
    <col min="12" max="12" width="21.875" style="129" customWidth="1"/>
    <col min="13" max="15" width="21.875" style="73" customWidth="1"/>
    <col min="16" max="16384" width="10.875" style="73"/>
  </cols>
  <sheetData>
    <row r="1" spans="1:6">
      <c r="A1" s="122" t="s">
        <v>19</v>
      </c>
      <c r="B1" s="73" t="s">
        <v>538</v>
      </c>
    </row>
    <row r="2" spans="1:6">
      <c r="A2" s="122" t="s">
        <v>21</v>
      </c>
      <c r="B2" s="73" t="s">
        <v>580</v>
      </c>
    </row>
    <row r="3" spans="1:6">
      <c r="A3" s="123" t="s">
        <v>23</v>
      </c>
      <c r="B3" s="73" t="s">
        <v>359</v>
      </c>
    </row>
    <row r="4" spans="1:6">
      <c r="A4" s="123" t="s">
        <v>25</v>
      </c>
      <c r="B4" s="73" t="s">
        <v>262</v>
      </c>
    </row>
    <row r="5" spans="1:6">
      <c r="A5" s="123" t="s">
        <v>27</v>
      </c>
      <c r="B5" s="73" t="s">
        <v>581</v>
      </c>
    </row>
    <row r="7" spans="1:6">
      <c r="A7" s="73" t="s">
        <v>29</v>
      </c>
      <c r="B7" s="73" t="s">
        <v>582</v>
      </c>
      <c r="F7" s="243"/>
    </row>
    <row r="8" spans="1:6">
      <c r="A8" s="73" t="s">
        <v>31</v>
      </c>
      <c r="B8" s="73" t="s">
        <v>583</v>
      </c>
      <c r="F8" s="243"/>
    </row>
    <row r="9" spans="1:6">
      <c r="A9" s="73" t="s">
        <v>33</v>
      </c>
      <c r="B9" s="73" t="s">
        <v>584</v>
      </c>
      <c r="F9" s="243"/>
    </row>
    <row r="10" spans="1:6">
      <c r="A10" s="73" t="s">
        <v>35</v>
      </c>
      <c r="B10" s="73" t="s">
        <v>585</v>
      </c>
      <c r="F10" s="243"/>
    </row>
    <row r="11" spans="1:6">
      <c r="A11" s="73" t="s">
        <v>38</v>
      </c>
      <c r="B11" s="73" t="s">
        <v>39</v>
      </c>
      <c r="F11" s="243"/>
    </row>
    <row r="12" spans="1:6">
      <c r="A12" s="73" t="s">
        <v>40</v>
      </c>
      <c r="B12" s="73" t="s">
        <v>39</v>
      </c>
      <c r="E12" s="130"/>
      <c r="F12" s="243"/>
    </row>
    <row r="13" spans="1:6">
      <c r="A13" s="150"/>
      <c r="F13" s="243"/>
    </row>
    <row r="14" spans="1:6">
      <c r="A14" s="327" t="s">
        <v>41</v>
      </c>
      <c r="B14" s="328"/>
      <c r="F14" s="243"/>
    </row>
    <row r="15" spans="1:6">
      <c r="A15" s="125" t="s">
        <v>42</v>
      </c>
      <c r="B15" s="126"/>
      <c r="F15" s="243"/>
    </row>
    <row r="16" spans="1:6">
      <c r="A16" s="127" t="s">
        <v>43</v>
      </c>
      <c r="B16" s="128"/>
      <c r="F16" s="243"/>
    </row>
    <row r="18" spans="1:12">
      <c r="F18" s="150" t="s">
        <v>586</v>
      </c>
      <c r="L18" s="132" t="s">
        <v>587</v>
      </c>
    </row>
    <row r="19" spans="1:12">
      <c r="F19" s="150"/>
      <c r="L19" s="132" t="s">
        <v>48</v>
      </c>
    </row>
    <row r="20" spans="1:12" ht="26.1">
      <c r="A20" s="133" t="s">
        <v>49</v>
      </c>
      <c r="F20" s="134" t="s">
        <v>588</v>
      </c>
      <c r="G20" s="188" t="s">
        <v>589</v>
      </c>
      <c r="H20" s="134" t="s">
        <v>590</v>
      </c>
      <c r="I20" s="134" t="s">
        <v>591</v>
      </c>
      <c r="J20" s="134" t="s">
        <v>592</v>
      </c>
      <c r="K20" s="134" t="s">
        <v>593</v>
      </c>
      <c r="L20" s="216" t="s">
        <v>594</v>
      </c>
    </row>
    <row r="21" spans="1:12">
      <c r="A21" s="143" t="s">
        <v>210</v>
      </c>
      <c r="F21" s="148"/>
      <c r="G21" s="148"/>
      <c r="H21" s="198"/>
      <c r="I21" s="198"/>
      <c r="J21" s="198"/>
      <c r="K21" s="198"/>
      <c r="L21" s="309">
        <f>(SUM(F21:H21))+(I21*3)+((J21*1.5+K21*1.5))</f>
        <v>0</v>
      </c>
    </row>
    <row r="22" spans="1:12">
      <c r="A22" s="154"/>
      <c r="B22" s="73" t="s">
        <v>70</v>
      </c>
      <c r="E22" s="156"/>
    </row>
    <row r="23" spans="1:12">
      <c r="A23" s="154"/>
      <c r="B23" s="123" t="s">
        <v>74</v>
      </c>
      <c r="E23" s="156"/>
    </row>
    <row r="24" spans="1:12">
      <c r="A24" s="154"/>
      <c r="B24" s="123" t="s">
        <v>78</v>
      </c>
      <c r="E24" s="156"/>
    </row>
    <row r="25" spans="1:12">
      <c r="A25" s="123"/>
      <c r="F25" s="160"/>
      <c r="G25" s="160"/>
      <c r="H25" s="160"/>
      <c r="I25" s="160"/>
      <c r="J25" s="160"/>
      <c r="K25" s="160"/>
    </row>
    <row r="26" spans="1:12">
      <c r="A26" s="143" t="s">
        <v>210</v>
      </c>
      <c r="F26" s="165"/>
      <c r="G26" s="165"/>
      <c r="H26" s="203"/>
      <c r="I26" s="203"/>
      <c r="J26" s="203"/>
      <c r="K26" s="203"/>
      <c r="L26" s="309">
        <f>(SUM(F26:H26))+(I26*3)+((J26*1.5+K26*1.5))</f>
        <v>0</v>
      </c>
    </row>
    <row r="27" spans="1:12">
      <c r="A27" s="154"/>
      <c r="B27" s="73" t="s">
        <v>84</v>
      </c>
      <c r="E27" s="156"/>
    </row>
    <row r="28" spans="1:12">
      <c r="A28" s="154"/>
      <c r="B28" s="123" t="s">
        <v>74</v>
      </c>
      <c r="E28" s="156"/>
    </row>
    <row r="29" spans="1:12">
      <c r="A29" s="154"/>
      <c r="B29" s="123" t="s">
        <v>78</v>
      </c>
      <c r="E29" s="156"/>
    </row>
    <row r="30" spans="1:12">
      <c r="A30" s="154"/>
      <c r="F30" s="160"/>
      <c r="G30" s="160"/>
      <c r="H30" s="160"/>
      <c r="I30" s="160"/>
      <c r="J30" s="160"/>
      <c r="K30" s="160"/>
    </row>
    <row r="31" spans="1:12">
      <c r="A31" s="143" t="s">
        <v>210</v>
      </c>
      <c r="F31" s="165"/>
      <c r="G31" s="165"/>
      <c r="H31" s="203"/>
      <c r="I31" s="203"/>
      <c r="J31" s="203"/>
      <c r="K31" s="203"/>
      <c r="L31" s="309">
        <f>(SUM(F31:H31))+(I31*3)+((J31*1.5+K31*1.5))</f>
        <v>0</v>
      </c>
    </row>
    <row r="32" spans="1:12">
      <c r="A32" s="154"/>
      <c r="B32" s="73" t="s">
        <v>84</v>
      </c>
      <c r="E32" s="156"/>
    </row>
    <row r="33" spans="1:14">
      <c r="A33" s="154"/>
      <c r="B33" s="123" t="s">
        <v>74</v>
      </c>
      <c r="E33" s="156"/>
    </row>
    <row r="34" spans="1:14">
      <c r="A34" s="154"/>
      <c r="B34" s="123" t="s">
        <v>78</v>
      </c>
      <c r="E34" s="156"/>
    </row>
    <row r="35" spans="1:14">
      <c r="A35" s="150"/>
      <c r="B35" s="150"/>
      <c r="C35" s="150"/>
      <c r="D35" s="150"/>
      <c r="E35" s="150"/>
      <c r="F35" s="150"/>
      <c r="G35" s="150"/>
      <c r="H35" s="150"/>
      <c r="I35" s="150"/>
      <c r="J35" s="150"/>
      <c r="K35" s="150"/>
      <c r="L35" s="299"/>
      <c r="M35" s="150"/>
      <c r="N35" s="150"/>
    </row>
    <row r="36" spans="1:14">
      <c r="L36" s="129" t="s">
        <v>0</v>
      </c>
    </row>
    <row r="37" spans="1:14">
      <c r="A37" s="150" t="s">
        <v>88</v>
      </c>
      <c r="B37" s="73" t="s">
        <v>89</v>
      </c>
    </row>
    <row r="38" spans="1:14">
      <c r="A38" s="169" t="s">
        <v>90</v>
      </c>
      <c r="B38" s="170" t="s">
        <v>91</v>
      </c>
      <c r="C38" s="171">
        <v>1</v>
      </c>
      <c r="D38" s="171">
        <v>2</v>
      </c>
      <c r="E38" s="172">
        <v>3</v>
      </c>
      <c r="F38" s="300" t="s">
        <v>595</v>
      </c>
      <c r="G38" s="154"/>
      <c r="H38" s="154"/>
      <c r="I38" s="154"/>
      <c r="J38" s="154"/>
      <c r="K38" s="154"/>
    </row>
    <row r="39" spans="1:14" ht="143.1">
      <c r="A39" s="174" t="s">
        <v>92</v>
      </c>
      <c r="B39" s="175" t="s">
        <v>93</v>
      </c>
      <c r="C39" s="176" t="s">
        <v>94</v>
      </c>
      <c r="D39" s="176" t="s">
        <v>95</v>
      </c>
      <c r="E39" s="177" t="s">
        <v>96</v>
      </c>
      <c r="F39" s="178"/>
      <c r="G39" s="154"/>
      <c r="H39" s="154"/>
      <c r="I39" s="154"/>
      <c r="J39" s="154"/>
      <c r="K39" s="154"/>
    </row>
    <row r="40" spans="1:14" ht="65.099999999999994">
      <c r="A40" s="174" t="s">
        <v>98</v>
      </c>
      <c r="B40" s="175" t="s">
        <v>99</v>
      </c>
      <c r="C40" s="176" t="s">
        <v>100</v>
      </c>
      <c r="D40" s="176" t="s">
        <v>101</v>
      </c>
      <c r="E40" s="177" t="s">
        <v>102</v>
      </c>
      <c r="F40" s="178"/>
      <c r="G40" s="154"/>
      <c r="H40" s="154"/>
      <c r="I40" s="154"/>
      <c r="J40" s="154"/>
      <c r="K40" s="154"/>
    </row>
    <row r="41" spans="1:14" ht="143.1">
      <c r="A41" s="175" t="s">
        <v>103</v>
      </c>
      <c r="B41" s="175" t="s">
        <v>104</v>
      </c>
      <c r="C41" s="175" t="s">
        <v>105</v>
      </c>
      <c r="D41" s="175" t="s">
        <v>106</v>
      </c>
      <c r="E41" s="175" t="s">
        <v>107</v>
      </c>
      <c r="F41" s="178"/>
      <c r="G41" s="154"/>
      <c r="H41" s="154"/>
      <c r="I41" s="154"/>
      <c r="J41" s="154"/>
      <c r="K41" s="154" t="s">
        <v>0</v>
      </c>
      <c r="L41" s="154"/>
    </row>
    <row r="42" spans="1:14">
      <c r="A42" s="174" t="s">
        <v>108</v>
      </c>
      <c r="B42" s="179"/>
      <c r="C42" s="179"/>
      <c r="E42" s="180" t="s">
        <v>109</v>
      </c>
      <c r="F42" s="181">
        <f>SUM(F39:F41)</f>
        <v>0</v>
      </c>
      <c r="G42" s="154"/>
      <c r="H42" s="154"/>
      <c r="I42" s="154"/>
      <c r="J42" s="154"/>
      <c r="K42" s="154"/>
      <c r="L42" s="154"/>
    </row>
    <row r="43" spans="1:14">
      <c r="E43" s="180" t="s">
        <v>110</v>
      </c>
      <c r="F43" s="313"/>
      <c r="G43" s="154"/>
      <c r="H43" s="154"/>
      <c r="I43" s="154"/>
      <c r="J43" s="154"/>
      <c r="K43" s="154"/>
      <c r="L43" s="154"/>
    </row>
    <row r="44" spans="1:14">
      <c r="E44" s="180"/>
      <c r="F44" s="180"/>
      <c r="G44" s="154"/>
      <c r="H44" s="154"/>
      <c r="I44" s="154"/>
      <c r="J44" s="154"/>
      <c r="K44" s="154"/>
      <c r="L44" s="154"/>
    </row>
    <row r="45" spans="1:14">
      <c r="A45" s="150" t="s">
        <v>113</v>
      </c>
      <c r="E45" s="180"/>
      <c r="F45" s="180"/>
      <c r="G45" s="154"/>
      <c r="H45" s="154"/>
      <c r="I45" s="154"/>
      <c r="J45" s="154"/>
      <c r="K45" s="154"/>
      <c r="L45" s="154"/>
    </row>
    <row r="46" spans="1:14" ht="12" customHeight="1">
      <c r="A46" s="361" t="s">
        <v>114</v>
      </c>
      <c r="B46" s="362"/>
      <c r="C46" s="362"/>
      <c r="D46" s="362"/>
      <c r="E46" s="362"/>
      <c r="F46" s="363"/>
      <c r="G46" s="154"/>
      <c r="H46" s="154"/>
      <c r="I46" s="154"/>
      <c r="J46" s="154"/>
      <c r="K46" s="154"/>
      <c r="L46" s="154"/>
    </row>
    <row r="47" spans="1:14">
      <c r="A47" s="184"/>
      <c r="B47" s="184"/>
      <c r="C47" s="184"/>
      <c r="D47" s="184"/>
      <c r="E47" s="184"/>
      <c r="F47" s="184"/>
      <c r="G47" s="184"/>
      <c r="H47" s="184"/>
      <c r="I47" s="184"/>
      <c r="J47" s="184"/>
      <c r="K47" s="184"/>
      <c r="L47" s="295"/>
    </row>
    <row r="48" spans="1:14">
      <c r="A48" s="150" t="s">
        <v>115</v>
      </c>
      <c r="B48" s="150"/>
      <c r="C48" s="150"/>
      <c r="D48" s="150"/>
      <c r="E48" s="150"/>
      <c r="F48" s="150"/>
      <c r="G48" s="150"/>
      <c r="H48" s="150"/>
      <c r="I48" s="150"/>
      <c r="J48" s="150"/>
      <c r="K48" s="150"/>
      <c r="M48" s="150"/>
      <c r="N48" s="150"/>
    </row>
    <row r="49" spans="1:13" ht="134.1" customHeight="1">
      <c r="A49" s="339" t="s">
        <v>596</v>
      </c>
      <c r="B49" s="339"/>
      <c r="C49" s="339"/>
      <c r="D49" s="339"/>
      <c r="E49" s="339"/>
      <c r="F49" s="339"/>
      <c r="G49" s="1"/>
      <c r="H49" s="1"/>
      <c r="I49" s="1"/>
      <c r="J49" s="1"/>
      <c r="K49" s="1"/>
      <c r="L49" s="5"/>
      <c r="M49" s="1"/>
    </row>
    <row r="50" spans="1:13">
      <c r="A50" s="1"/>
      <c r="C50" s="1"/>
      <c r="D50" s="1"/>
      <c r="F50" s="1"/>
      <c r="G50" s="1"/>
      <c r="H50" s="1"/>
      <c r="I50" s="1"/>
      <c r="J50" s="1"/>
      <c r="K50" s="1"/>
      <c r="L50" s="5"/>
      <c r="M50" s="1"/>
    </row>
    <row r="51" spans="1:13">
      <c r="A51" s="150" t="s">
        <v>117</v>
      </c>
      <c r="C51" s="150"/>
    </row>
    <row r="52" spans="1:13" ht="108.95" customHeight="1">
      <c r="A52" s="339" t="s">
        <v>597</v>
      </c>
      <c r="B52" s="339"/>
      <c r="C52" s="339"/>
      <c r="D52" s="339"/>
      <c r="E52" s="339"/>
      <c r="F52" s="339"/>
      <c r="G52" s="339"/>
      <c r="H52" s="339"/>
      <c r="I52" s="339"/>
      <c r="J52" s="339"/>
      <c r="K52" s="339"/>
      <c r="L52" s="339"/>
    </row>
    <row r="53" spans="1:13">
      <c r="A53" s="184"/>
      <c r="B53" s="184"/>
      <c r="C53" s="184"/>
      <c r="D53" s="184"/>
      <c r="E53" s="184"/>
      <c r="F53" s="184"/>
      <c r="G53" s="184"/>
      <c r="H53" s="184"/>
      <c r="I53" s="184"/>
      <c r="J53" s="184"/>
      <c r="K53" s="184"/>
      <c r="L53" s="295"/>
    </row>
    <row r="54" spans="1:13">
      <c r="A54" s="150" t="s">
        <v>119</v>
      </c>
      <c r="B54" s="186"/>
    </row>
    <row r="55" spans="1:13">
      <c r="A55" s="339" t="s">
        <v>297</v>
      </c>
      <c r="B55" s="339"/>
      <c r="C55" s="339"/>
      <c r="D55" s="339"/>
      <c r="E55" s="339"/>
      <c r="F55" s="339"/>
      <c r="G55" s="339"/>
      <c r="H55" s="339"/>
      <c r="I55" s="339"/>
      <c r="J55" s="339"/>
      <c r="K55" s="339"/>
      <c r="L55" s="339"/>
    </row>
    <row r="58" spans="1:13">
      <c r="A58" s="150" t="s">
        <v>121</v>
      </c>
    </row>
    <row r="59" spans="1:13">
      <c r="A59" s="73" t="s">
        <v>297</v>
      </c>
    </row>
  </sheetData>
  <mergeCells count="6">
    <mergeCell ref="A55:L55"/>
    <mergeCell ref="A14:B14"/>
    <mergeCell ref="A49:F49"/>
    <mergeCell ref="A52:F52"/>
    <mergeCell ref="G52:L52"/>
    <mergeCell ref="A46:F46"/>
  </mergeCells>
  <conditionalFormatting sqref="F42">
    <cfRule type="cellIs" dxfId="8" priority="1" operator="lessThan">
      <formula>5</formula>
    </cfRule>
    <cfRule type="cellIs" dxfId="7" priority="2" operator="between">
      <formula>5</formula>
      <formula>7</formula>
    </cfRule>
    <cfRule type="cellIs" dxfId="6" priority="3" operator="greaterThan">
      <formula>7</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A320860-F682-7D4D-A709-FD102D1F272F}">
          <x14:formula1>
            <xm:f>Sheet1!$A$1:$A$3</xm:f>
          </x14:formula1>
          <xm:sqref>F39:G41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BC487-4AA0-ED42-8B4C-A0BFCF990D10}">
  <dimension ref="A1:L62"/>
  <sheetViews>
    <sheetView showGridLines="0" zoomScale="110" zoomScaleNormal="110" workbookViewId="0">
      <selection activeCell="A47" activeCellId="8" sqref="A20 A26 A33 F20:H23 F26:H29 F32:H35 F40:H42 F44:H44 A47:H47"/>
    </sheetView>
  </sheetViews>
  <sheetFormatPr defaultColWidth="10.875" defaultRowHeight="12.95"/>
  <cols>
    <col min="1" max="1" width="21.375" style="73" customWidth="1"/>
    <col min="2" max="2" width="54.5" style="73" customWidth="1"/>
    <col min="3" max="4" width="21.625" style="73" customWidth="1"/>
    <col min="5" max="8" width="21.875" style="73" customWidth="1"/>
    <col min="9" max="10" width="21.875" style="129" customWidth="1"/>
    <col min="11" max="12" width="26.5" style="73" customWidth="1"/>
    <col min="13" max="13" width="21.875" style="73" customWidth="1"/>
    <col min="14" max="16384" width="10.875" style="73"/>
  </cols>
  <sheetData>
    <row r="1" spans="1:6">
      <c r="A1" s="122" t="s">
        <v>19</v>
      </c>
      <c r="B1" s="73" t="s">
        <v>538</v>
      </c>
    </row>
    <row r="2" spans="1:6">
      <c r="A2" s="122" t="s">
        <v>21</v>
      </c>
      <c r="B2" s="73" t="s">
        <v>598</v>
      </c>
    </row>
    <row r="3" spans="1:6">
      <c r="A3" s="123" t="s">
        <v>23</v>
      </c>
      <c r="B3" s="73" t="s">
        <v>599</v>
      </c>
    </row>
    <row r="4" spans="1:6">
      <c r="A4" s="123" t="s">
        <v>25</v>
      </c>
      <c r="B4" s="73" t="s">
        <v>265</v>
      </c>
    </row>
    <row r="5" spans="1:6">
      <c r="A5" s="123" t="s">
        <v>27</v>
      </c>
      <c r="B5" s="73" t="s">
        <v>600</v>
      </c>
    </row>
    <row r="6" spans="1:6">
      <c r="B6" s="194" t="s">
        <v>0</v>
      </c>
    </row>
    <row r="7" spans="1:6">
      <c r="A7" s="73" t="s">
        <v>29</v>
      </c>
      <c r="B7" s="73" t="s">
        <v>601</v>
      </c>
      <c r="F7" s="243"/>
    </row>
    <row r="8" spans="1:6" ht="26.1">
      <c r="A8" s="123" t="s">
        <v>31</v>
      </c>
      <c r="B8" s="211" t="s">
        <v>602</v>
      </c>
      <c r="F8" s="73" t="s">
        <v>0</v>
      </c>
    </row>
    <row r="9" spans="1:6">
      <c r="A9" s="73" t="s">
        <v>33</v>
      </c>
      <c r="B9" s="73" t="s">
        <v>603</v>
      </c>
      <c r="F9" s="243"/>
    </row>
    <row r="10" spans="1:6">
      <c r="A10" s="73" t="s">
        <v>35</v>
      </c>
      <c r="B10" s="73" t="s">
        <v>604</v>
      </c>
      <c r="F10" s="243"/>
    </row>
    <row r="11" spans="1:6">
      <c r="A11" s="73" t="s">
        <v>38</v>
      </c>
      <c r="B11" s="73" t="s">
        <v>39</v>
      </c>
      <c r="F11" s="243"/>
    </row>
    <row r="12" spans="1:6">
      <c r="A12" s="73" t="s">
        <v>40</v>
      </c>
      <c r="B12" s="73" t="s">
        <v>605</v>
      </c>
      <c r="E12" s="130"/>
      <c r="F12" s="243"/>
    </row>
    <row r="13" spans="1:6">
      <c r="A13" s="150"/>
      <c r="F13" s="243"/>
    </row>
    <row r="14" spans="1:6">
      <c r="A14" s="327" t="s">
        <v>41</v>
      </c>
      <c r="B14" s="328"/>
      <c r="F14" s="243"/>
    </row>
    <row r="15" spans="1:6">
      <c r="A15" s="125" t="s">
        <v>42</v>
      </c>
      <c r="B15" s="126"/>
      <c r="F15" s="243"/>
    </row>
    <row r="16" spans="1:6">
      <c r="A16" s="127" t="s">
        <v>43</v>
      </c>
      <c r="B16" s="128"/>
      <c r="F16" s="243"/>
    </row>
    <row r="17" spans="1:12">
      <c r="I17" s="129" t="s">
        <v>606</v>
      </c>
      <c r="J17" s="129" t="s">
        <v>607</v>
      </c>
    </row>
    <row r="18" spans="1:12">
      <c r="B18" s="150"/>
      <c r="F18" s="136" t="s">
        <v>608</v>
      </c>
      <c r="G18" s="136" t="s">
        <v>609</v>
      </c>
      <c r="H18" s="136" t="s">
        <v>609</v>
      </c>
      <c r="I18" s="132" t="s">
        <v>48</v>
      </c>
      <c r="J18" s="132"/>
    </row>
    <row r="19" spans="1:12" ht="26.1">
      <c r="A19" s="133" t="s">
        <v>49</v>
      </c>
      <c r="B19" s="134"/>
      <c r="F19" s="188" t="s">
        <v>610</v>
      </c>
      <c r="G19" s="188" t="s">
        <v>611</v>
      </c>
      <c r="H19" s="188" t="s">
        <v>612</v>
      </c>
      <c r="I19" s="215" t="s">
        <v>58</v>
      </c>
      <c r="J19" s="215" t="s">
        <v>58</v>
      </c>
    </row>
    <row r="20" spans="1:12">
      <c r="A20" s="143" t="s">
        <v>210</v>
      </c>
      <c r="B20" s="133"/>
      <c r="F20" s="148"/>
      <c r="G20" s="148"/>
      <c r="H20" s="198"/>
      <c r="I20" s="298" t="e">
        <f>G20/F20</f>
        <v>#DIV/0!</v>
      </c>
      <c r="J20" s="298" t="e">
        <f>H20/F20</f>
        <v>#DIV/0!</v>
      </c>
    </row>
    <row r="21" spans="1:12">
      <c r="A21" s="154"/>
      <c r="B21" s="123" t="s">
        <v>70</v>
      </c>
      <c r="F21" s="156"/>
      <c r="G21" s="156"/>
      <c r="H21" s="156"/>
      <c r="I21" s="157"/>
      <c r="J21" s="157"/>
    </row>
    <row r="22" spans="1:12">
      <c r="A22" s="154"/>
      <c r="B22" s="123" t="s">
        <v>74</v>
      </c>
      <c r="F22" s="156"/>
      <c r="G22" s="156"/>
      <c r="H22" s="156"/>
      <c r="I22" s="157"/>
      <c r="J22" s="157"/>
    </row>
    <row r="23" spans="1:12">
      <c r="A23" s="154"/>
      <c r="B23" s="123" t="s">
        <v>78</v>
      </c>
      <c r="F23" s="156"/>
      <c r="G23" s="156"/>
      <c r="H23" s="156"/>
      <c r="I23" s="157"/>
      <c r="J23" s="157"/>
    </row>
    <row r="24" spans="1:12">
      <c r="A24" s="123"/>
      <c r="B24" s="154"/>
      <c r="C24" s="287"/>
      <c r="D24" s="287"/>
      <c r="E24" s="287"/>
      <c r="F24" s="160"/>
      <c r="G24" s="160"/>
      <c r="H24" s="160"/>
      <c r="J24" s="157"/>
    </row>
    <row r="25" spans="1:12">
      <c r="F25" s="160"/>
      <c r="G25" s="160"/>
      <c r="H25" s="160"/>
      <c r="I25" s="124"/>
      <c r="J25" s="124"/>
    </row>
    <row r="26" spans="1:12">
      <c r="A26" s="143" t="s">
        <v>210</v>
      </c>
      <c r="B26" s="200"/>
      <c r="F26" s="165"/>
      <c r="G26" s="165"/>
      <c r="H26" s="203"/>
      <c r="I26" s="298" t="e">
        <f>G26/F26</f>
        <v>#DIV/0!</v>
      </c>
      <c r="J26" s="298" t="e">
        <f>H26/F26</f>
        <v>#DIV/0!</v>
      </c>
    </row>
    <row r="27" spans="1:12">
      <c r="A27" s="154"/>
      <c r="B27" s="123" t="s">
        <v>84</v>
      </c>
      <c r="F27" s="156"/>
      <c r="G27" s="156"/>
      <c r="H27" s="302"/>
      <c r="I27" s="167"/>
      <c r="J27" s="167"/>
    </row>
    <row r="28" spans="1:12">
      <c r="A28" s="154"/>
      <c r="B28" s="123" t="s">
        <v>74</v>
      </c>
      <c r="F28" s="156"/>
      <c r="G28" s="156"/>
      <c r="H28" s="156"/>
      <c r="I28" s="157"/>
      <c r="J28" s="157"/>
    </row>
    <row r="29" spans="1:12">
      <c r="A29" s="154"/>
      <c r="B29" s="123" t="s">
        <v>78</v>
      </c>
      <c r="F29" s="156"/>
      <c r="G29" s="156"/>
      <c r="H29" s="156"/>
      <c r="I29" s="157"/>
      <c r="J29" s="157"/>
    </row>
    <row r="30" spans="1:12">
      <c r="B30" s="154"/>
      <c r="F30" s="160"/>
      <c r="G30" s="160"/>
      <c r="H30" s="160"/>
      <c r="J30" s="167"/>
      <c r="K30" s="154"/>
      <c r="L30" s="154"/>
    </row>
    <row r="31" spans="1:12">
      <c r="A31" s="123"/>
      <c r="F31" s="160"/>
      <c r="G31" s="160"/>
      <c r="H31" s="160"/>
      <c r="I31" s="292"/>
      <c r="J31" s="292"/>
      <c r="K31" s="123"/>
      <c r="L31" s="123"/>
    </row>
    <row r="32" spans="1:12">
      <c r="A32" s="275" t="s">
        <v>210</v>
      </c>
      <c r="B32" s="200"/>
      <c r="F32" s="165"/>
      <c r="G32" s="165"/>
      <c r="H32" s="203"/>
      <c r="I32" s="298" t="e">
        <f>G32/F32</f>
        <v>#DIV/0!</v>
      </c>
      <c r="J32" s="298" t="e">
        <f>H32/F32</f>
        <v>#DIV/0!</v>
      </c>
      <c r="K32" s="123"/>
      <c r="L32" s="123"/>
    </row>
    <row r="33" spans="1:12">
      <c r="A33" s="301"/>
      <c r="B33" s="123" t="s">
        <v>84</v>
      </c>
      <c r="F33" s="156"/>
      <c r="G33" s="156"/>
      <c r="H33" s="156" t="s">
        <v>0</v>
      </c>
      <c r="I33" s="167"/>
      <c r="J33" s="167"/>
      <c r="K33" s="154"/>
      <c r="L33" s="154"/>
    </row>
    <row r="34" spans="1:12">
      <c r="A34" s="154"/>
      <c r="B34" s="123" t="s">
        <v>74</v>
      </c>
      <c r="F34" s="156"/>
      <c r="G34" s="156"/>
      <c r="H34" s="156"/>
      <c r="I34" s="157"/>
      <c r="J34" s="157"/>
    </row>
    <row r="35" spans="1:12">
      <c r="A35" s="154"/>
      <c r="B35" s="123" t="s">
        <v>78</v>
      </c>
      <c r="F35" s="156"/>
      <c r="G35" s="156"/>
      <c r="H35" s="156"/>
      <c r="I35" s="157"/>
      <c r="J35" s="157"/>
    </row>
    <row r="36" spans="1:12">
      <c r="A36" s="150"/>
      <c r="B36" s="150"/>
      <c r="F36" s="150"/>
      <c r="G36" s="150"/>
      <c r="H36" s="150"/>
      <c r="J36" s="299"/>
      <c r="K36" s="150"/>
      <c r="L36" s="150"/>
    </row>
    <row r="38" spans="1:12">
      <c r="A38" s="150" t="s">
        <v>88</v>
      </c>
      <c r="B38" s="73" t="s">
        <v>89</v>
      </c>
    </row>
    <row r="39" spans="1:12" ht="26.1">
      <c r="A39" s="169" t="s">
        <v>90</v>
      </c>
      <c r="B39" s="170" t="s">
        <v>91</v>
      </c>
      <c r="C39" s="171">
        <v>1</v>
      </c>
      <c r="D39" s="171">
        <v>2</v>
      </c>
      <c r="E39" s="172">
        <v>3</v>
      </c>
      <c r="F39" s="289" t="str">
        <f>F19</f>
        <v># of farmers and workers on the farm in the last 12 month</v>
      </c>
      <c r="G39" s="289" t="str">
        <f>G19</f>
        <v># of fatal accidents on the farm in the last 12 months</v>
      </c>
      <c r="H39" s="300" t="s">
        <v>612</v>
      </c>
    </row>
    <row r="40" spans="1:12" ht="143.1">
      <c r="A40" s="174" t="s">
        <v>92</v>
      </c>
      <c r="B40" s="175" t="s">
        <v>93</v>
      </c>
      <c r="C40" s="176" t="s">
        <v>94</v>
      </c>
      <c r="D40" s="176" t="s">
        <v>95</v>
      </c>
      <c r="E40" s="177" t="s">
        <v>96</v>
      </c>
      <c r="F40" s="178"/>
      <c r="G40" s="178"/>
      <c r="H40" s="178"/>
    </row>
    <row r="41" spans="1:12" ht="65.099999999999994">
      <c r="A41" s="174" t="s">
        <v>98</v>
      </c>
      <c r="B41" s="175" t="s">
        <v>99</v>
      </c>
      <c r="C41" s="176" t="s">
        <v>100</v>
      </c>
      <c r="D41" s="176" t="s">
        <v>101</v>
      </c>
      <c r="E41" s="177" t="s">
        <v>102</v>
      </c>
      <c r="F41" s="178"/>
      <c r="G41" s="178"/>
      <c r="H41" s="178"/>
    </row>
    <row r="42" spans="1:12" ht="143.1">
      <c r="A42" s="175" t="s">
        <v>103</v>
      </c>
      <c r="B42" s="175" t="s">
        <v>104</v>
      </c>
      <c r="C42" s="175" t="s">
        <v>105</v>
      </c>
      <c r="D42" s="175" t="s">
        <v>106</v>
      </c>
      <c r="E42" s="175" t="s">
        <v>107</v>
      </c>
      <c r="F42" s="178"/>
      <c r="G42" s="178"/>
      <c r="H42" s="178"/>
    </row>
    <row r="43" spans="1:12">
      <c r="A43" s="174" t="s">
        <v>108</v>
      </c>
      <c r="B43" s="179"/>
      <c r="C43" s="179"/>
      <c r="E43" s="180" t="s">
        <v>109</v>
      </c>
      <c r="F43" s="181">
        <f>SUM(F40:F42)</f>
        <v>0</v>
      </c>
      <c r="G43" s="182">
        <f>SUM(G40:G42)</f>
        <v>0</v>
      </c>
      <c r="H43" s="182">
        <f>SUM(H40:H42)</f>
        <v>0</v>
      </c>
    </row>
    <row r="44" spans="1:12">
      <c r="E44" s="180" t="s">
        <v>110</v>
      </c>
      <c r="F44" s="337"/>
      <c r="G44" s="338"/>
      <c r="H44" s="338"/>
    </row>
    <row r="45" spans="1:12">
      <c r="E45" s="180"/>
    </row>
    <row r="46" spans="1:12">
      <c r="A46" s="150" t="s">
        <v>113</v>
      </c>
      <c r="E46" s="180"/>
      <c r="F46" s="180"/>
    </row>
    <row r="47" spans="1:12" ht="12" customHeight="1">
      <c r="A47" s="334" t="s">
        <v>114</v>
      </c>
      <c r="B47" s="334"/>
      <c r="C47" s="334"/>
      <c r="D47" s="334"/>
      <c r="E47" s="334"/>
      <c r="F47" s="334"/>
      <c r="G47" s="334"/>
      <c r="H47" s="334"/>
    </row>
    <row r="48" spans="1:12">
      <c r="A48" s="184"/>
      <c r="B48" s="184"/>
      <c r="C48" s="184"/>
      <c r="D48" s="184"/>
      <c r="E48" s="184"/>
      <c r="F48" s="184"/>
      <c r="G48" s="184"/>
      <c r="H48" s="184"/>
    </row>
    <row r="49" spans="1:12">
      <c r="A49" s="150" t="s">
        <v>115</v>
      </c>
      <c r="B49" s="150"/>
      <c r="C49" s="150"/>
      <c r="D49" s="150"/>
      <c r="E49" s="150"/>
      <c r="F49" s="150"/>
      <c r="G49" s="150"/>
      <c r="H49" s="150"/>
      <c r="K49" s="150"/>
      <c r="L49" s="150"/>
    </row>
    <row r="50" spans="1:12" ht="39" customHeight="1">
      <c r="A50" s="339" t="s">
        <v>613</v>
      </c>
      <c r="B50" s="339"/>
      <c r="C50" s="339"/>
      <c r="D50" s="339"/>
      <c r="E50" s="339"/>
      <c r="F50" s="339"/>
      <c r="G50" s="339"/>
      <c r="H50" s="339"/>
      <c r="I50" s="5"/>
      <c r="J50" s="295"/>
      <c r="K50" s="1"/>
    </row>
    <row r="51" spans="1:12">
      <c r="A51" s="1"/>
      <c r="C51" s="1"/>
      <c r="D51" s="1"/>
      <c r="F51" s="1"/>
      <c r="G51" s="1"/>
      <c r="H51" s="1"/>
      <c r="I51" s="5"/>
      <c r="J51" s="5"/>
      <c r="K51" s="1"/>
    </row>
    <row r="52" spans="1:12">
      <c r="A52" s="150" t="s">
        <v>117</v>
      </c>
      <c r="C52" s="150"/>
    </row>
    <row r="53" spans="1:12" ht="39.950000000000003" customHeight="1">
      <c r="A53" s="339" t="s">
        <v>614</v>
      </c>
      <c r="B53" s="339"/>
      <c r="C53" s="339"/>
      <c r="D53" s="339"/>
      <c r="E53" s="339"/>
      <c r="F53" s="339"/>
      <c r="G53" s="339"/>
      <c r="H53" s="339"/>
      <c r="I53" s="295"/>
      <c r="J53" s="295"/>
    </row>
    <row r="54" spans="1:12">
      <c r="A54" s="184"/>
      <c r="B54" s="184"/>
      <c r="C54" s="184"/>
      <c r="D54" s="184"/>
      <c r="E54" s="184"/>
      <c r="F54" s="184"/>
      <c r="G54" s="184"/>
      <c r="H54" s="184"/>
      <c r="I54" s="295"/>
      <c r="J54" s="295"/>
    </row>
    <row r="55" spans="1:12">
      <c r="A55" s="150" t="s">
        <v>119</v>
      </c>
      <c r="B55" s="186"/>
    </row>
    <row r="56" spans="1:12">
      <c r="A56" s="339" t="s">
        <v>297</v>
      </c>
      <c r="B56" s="339"/>
      <c r="C56" s="339"/>
      <c r="D56" s="339"/>
      <c r="E56" s="339"/>
      <c r="F56" s="339"/>
      <c r="G56" s="339"/>
      <c r="H56" s="339"/>
      <c r="I56" s="339"/>
      <c r="J56" s="295"/>
    </row>
    <row r="58" spans="1:12">
      <c r="A58" s="150" t="s">
        <v>121</v>
      </c>
    </row>
    <row r="59" spans="1:12" ht="36" customHeight="1">
      <c r="A59" s="339" t="s">
        <v>615</v>
      </c>
      <c r="B59" s="339"/>
      <c r="C59" s="339"/>
      <c r="D59" s="339"/>
      <c r="E59" s="339"/>
      <c r="F59" s="339"/>
      <c r="G59" s="339"/>
      <c r="H59" s="339"/>
      <c r="I59" s="339"/>
      <c r="J59" s="295"/>
    </row>
    <row r="62" spans="1:12">
      <c r="B62" s="249"/>
    </row>
  </sheetData>
  <mergeCells count="7">
    <mergeCell ref="A56:I56"/>
    <mergeCell ref="A59:I59"/>
    <mergeCell ref="A14:B14"/>
    <mergeCell ref="A47:H47"/>
    <mergeCell ref="A50:H50"/>
    <mergeCell ref="A53:H53"/>
    <mergeCell ref="F44:H44"/>
  </mergeCells>
  <conditionalFormatting sqref="F43:G43">
    <cfRule type="cellIs" dxfId="5" priority="4" operator="lessThan">
      <formula>5</formula>
    </cfRule>
    <cfRule type="cellIs" dxfId="4" priority="5" operator="between">
      <formula>5</formula>
      <formula>7</formula>
    </cfRule>
    <cfRule type="cellIs" dxfId="3" priority="6" operator="greaterThan">
      <formula>7</formula>
    </cfRule>
  </conditionalFormatting>
  <conditionalFormatting sqref="H43">
    <cfRule type="cellIs" dxfId="2" priority="1" operator="lessThan">
      <formula>5</formula>
    </cfRule>
    <cfRule type="cellIs" dxfId="1" priority="2" operator="between">
      <formula>5</formula>
      <formula>7</formula>
    </cfRule>
    <cfRule type="cellIs" dxfId="0" priority="3" operator="greaterThan">
      <formula>7</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A35681D-4502-D941-9583-78FDAE6C89CC}">
          <x14:formula1>
            <xm:f>Sheet1!$A$1:$A$3</xm:f>
          </x14:formula1>
          <xm:sqref>F40:H42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D8298-E752-504B-BCA8-1F887C7A6B56}">
  <dimension ref="A1:L118"/>
  <sheetViews>
    <sheetView workbookViewId="0">
      <selection sqref="A1:XFD1048576"/>
    </sheetView>
  </sheetViews>
  <sheetFormatPr defaultColWidth="9.125" defaultRowHeight="15.6"/>
  <cols>
    <col min="1" max="1" width="38.875" style="83" customWidth="1"/>
    <col min="2" max="2" width="14.625" style="83" customWidth="1"/>
    <col min="3" max="3" width="13" style="83" customWidth="1"/>
    <col min="4" max="4" width="12.5" style="85" customWidth="1"/>
    <col min="5" max="5" width="17.5" style="83" hidden="1" customWidth="1"/>
    <col min="6" max="6" width="1.125" style="83" hidden="1" customWidth="1"/>
    <col min="7" max="7" width="13.875" style="83" customWidth="1"/>
    <col min="8" max="8" width="30.5" style="83" customWidth="1"/>
    <col min="9" max="9" width="28.5" style="83" customWidth="1"/>
    <col min="10" max="10" width="30.375" style="83" customWidth="1"/>
    <col min="11" max="16384" width="9.125" style="83"/>
  </cols>
  <sheetData>
    <row r="1" spans="1:10">
      <c r="B1" s="84" t="s">
        <v>616</v>
      </c>
      <c r="C1" s="84"/>
    </row>
    <row r="2" spans="1:10">
      <c r="B2" s="86">
        <v>1</v>
      </c>
      <c r="C2" s="87" t="s">
        <v>617</v>
      </c>
    </row>
    <row r="3" spans="1:10">
      <c r="B3" s="86">
        <v>2</v>
      </c>
      <c r="C3" s="87" t="s">
        <v>618</v>
      </c>
    </row>
    <row r="4" spans="1:10">
      <c r="B4" s="86">
        <v>3</v>
      </c>
      <c r="C4" s="87" t="s">
        <v>619</v>
      </c>
    </row>
    <row r="5" spans="1:10">
      <c r="A5" s="83" t="s">
        <v>0</v>
      </c>
      <c r="B5" s="86">
        <v>4</v>
      </c>
      <c r="C5" s="87" t="s">
        <v>620</v>
      </c>
    </row>
    <row r="6" spans="1:10">
      <c r="B6" s="86">
        <v>5</v>
      </c>
      <c r="C6" s="87" t="s">
        <v>621</v>
      </c>
    </row>
    <row r="7" spans="1:10">
      <c r="B7" s="86">
        <v>6</v>
      </c>
      <c r="C7" s="87" t="s">
        <v>622</v>
      </c>
    </row>
    <row r="8" spans="1:10">
      <c r="B8" s="86">
        <v>7</v>
      </c>
      <c r="C8" s="87" t="s">
        <v>623</v>
      </c>
    </row>
    <row r="9" spans="1:10">
      <c r="B9" s="86">
        <v>8</v>
      </c>
      <c r="C9" s="87" t="s">
        <v>624</v>
      </c>
    </row>
    <row r="11" spans="1:10" ht="31.5" customHeight="1">
      <c r="A11" s="88" t="s">
        <v>625</v>
      </c>
      <c r="B11" s="89" t="s">
        <v>626</v>
      </c>
      <c r="C11" s="89" t="s">
        <v>627</v>
      </c>
      <c r="D11" s="90" t="s">
        <v>628</v>
      </c>
      <c r="E11" s="89" t="s">
        <v>629</v>
      </c>
      <c r="F11" s="89" t="s">
        <v>630</v>
      </c>
      <c r="G11" s="89" t="s">
        <v>631</v>
      </c>
      <c r="H11" s="89" t="s">
        <v>632</v>
      </c>
    </row>
    <row r="12" spans="1:10">
      <c r="A12" s="91" t="s">
        <v>633</v>
      </c>
      <c r="B12" s="91" t="s">
        <v>634</v>
      </c>
      <c r="C12" s="91" t="s">
        <v>635</v>
      </c>
      <c r="D12" s="92" t="s">
        <v>636</v>
      </c>
      <c r="E12" s="91" t="s">
        <v>637</v>
      </c>
      <c r="F12" s="91"/>
      <c r="G12" s="91" t="s">
        <v>638</v>
      </c>
      <c r="H12" s="91" t="s">
        <v>639</v>
      </c>
      <c r="I12" s="93" t="s">
        <v>640</v>
      </c>
      <c r="J12" s="94"/>
    </row>
    <row r="13" spans="1:10">
      <c r="A13" s="91" t="s">
        <v>641</v>
      </c>
      <c r="B13" s="91" t="s">
        <v>642</v>
      </c>
      <c r="C13" s="91" t="s">
        <v>643</v>
      </c>
      <c r="D13" s="92" t="s">
        <v>644</v>
      </c>
      <c r="E13" s="91" t="s">
        <v>645</v>
      </c>
      <c r="F13" s="91"/>
      <c r="G13" s="91" t="s">
        <v>646</v>
      </c>
      <c r="H13" s="91"/>
      <c r="I13" s="83" t="s">
        <v>647</v>
      </c>
      <c r="J13" s="83" t="s">
        <v>648</v>
      </c>
    </row>
    <row r="14" spans="1:10">
      <c r="A14" s="91" t="s">
        <v>649</v>
      </c>
      <c r="B14" s="91" t="s">
        <v>650</v>
      </c>
      <c r="C14" s="91" t="s">
        <v>643</v>
      </c>
      <c r="D14" s="92" t="s">
        <v>651</v>
      </c>
      <c r="E14" s="91" t="s">
        <v>652</v>
      </c>
      <c r="F14" s="91"/>
      <c r="G14" s="91" t="s">
        <v>653</v>
      </c>
      <c r="H14" s="91" t="s">
        <v>639</v>
      </c>
      <c r="I14" s="95" t="s">
        <v>654</v>
      </c>
      <c r="J14" s="83" t="s">
        <v>655</v>
      </c>
    </row>
    <row r="15" spans="1:10">
      <c r="A15" s="91" t="s">
        <v>656</v>
      </c>
      <c r="B15" s="91" t="s">
        <v>657</v>
      </c>
      <c r="C15" s="91" t="s">
        <v>658</v>
      </c>
      <c r="D15" s="92">
        <v>1</v>
      </c>
      <c r="E15" s="91" t="s">
        <v>659</v>
      </c>
      <c r="F15" s="91" t="s">
        <v>660</v>
      </c>
      <c r="G15" s="91" t="s">
        <v>661</v>
      </c>
      <c r="H15" s="91" t="s">
        <v>662</v>
      </c>
      <c r="I15" s="95" t="s">
        <v>663</v>
      </c>
      <c r="J15" s="83" t="s">
        <v>664</v>
      </c>
    </row>
    <row r="16" spans="1:10">
      <c r="A16" s="91" t="s">
        <v>665</v>
      </c>
      <c r="B16" s="91" t="s">
        <v>666</v>
      </c>
      <c r="C16" s="91" t="s">
        <v>658</v>
      </c>
      <c r="D16" s="92">
        <v>6</v>
      </c>
      <c r="E16" s="91"/>
      <c r="F16" s="91"/>
      <c r="G16" s="91" t="s">
        <v>667</v>
      </c>
      <c r="H16" s="91"/>
      <c r="I16" s="83" t="s">
        <v>668</v>
      </c>
      <c r="J16" s="83" t="s">
        <v>669</v>
      </c>
    </row>
    <row r="17" spans="1:8">
      <c r="A17" s="91" t="s">
        <v>670</v>
      </c>
      <c r="B17" s="91" t="s">
        <v>671</v>
      </c>
      <c r="C17" s="91" t="s">
        <v>672</v>
      </c>
      <c r="D17" s="92" t="s">
        <v>673</v>
      </c>
      <c r="E17" s="91" t="s">
        <v>637</v>
      </c>
      <c r="F17" s="91"/>
      <c r="G17" s="91" t="s">
        <v>674</v>
      </c>
      <c r="H17" s="91" t="s">
        <v>662</v>
      </c>
    </row>
    <row r="18" spans="1:8">
      <c r="A18" s="91" t="s">
        <v>675</v>
      </c>
      <c r="B18" s="91" t="s">
        <v>676</v>
      </c>
      <c r="C18" s="91" t="s">
        <v>677</v>
      </c>
      <c r="D18" s="92">
        <v>8</v>
      </c>
      <c r="E18" s="91" t="s">
        <v>678</v>
      </c>
      <c r="F18" s="91" t="s">
        <v>679</v>
      </c>
      <c r="G18" s="91" t="s">
        <v>646</v>
      </c>
      <c r="H18" s="91" t="s">
        <v>680</v>
      </c>
    </row>
    <row r="19" spans="1:8" ht="13.5" customHeight="1">
      <c r="A19" s="91" t="s">
        <v>681</v>
      </c>
      <c r="B19" s="91" t="s">
        <v>682</v>
      </c>
      <c r="C19" s="91" t="s">
        <v>658</v>
      </c>
      <c r="D19" s="92">
        <v>8</v>
      </c>
      <c r="E19" s="91" t="s">
        <v>683</v>
      </c>
      <c r="F19" s="91" t="s">
        <v>684</v>
      </c>
      <c r="G19" s="91" t="s">
        <v>685</v>
      </c>
      <c r="H19" s="91" t="s">
        <v>686</v>
      </c>
    </row>
    <row r="20" spans="1:8">
      <c r="A20" s="91" t="s">
        <v>687</v>
      </c>
      <c r="B20" s="91" t="s">
        <v>688</v>
      </c>
      <c r="C20" s="91" t="s">
        <v>689</v>
      </c>
      <c r="D20" s="92" t="s">
        <v>690</v>
      </c>
      <c r="E20" s="91"/>
      <c r="F20" s="91"/>
      <c r="G20" s="91" t="s">
        <v>691</v>
      </c>
      <c r="H20" s="91" t="s">
        <v>692</v>
      </c>
    </row>
    <row r="21" spans="1:8">
      <c r="A21" s="91" t="s">
        <v>693</v>
      </c>
      <c r="B21" s="91" t="s">
        <v>694</v>
      </c>
      <c r="C21" s="91" t="s">
        <v>695</v>
      </c>
      <c r="D21" s="92">
        <v>1</v>
      </c>
      <c r="E21" s="91"/>
      <c r="F21" s="91"/>
      <c r="G21" s="91" t="s">
        <v>696</v>
      </c>
      <c r="H21" s="91" t="s">
        <v>697</v>
      </c>
    </row>
    <row r="22" spans="1:8">
      <c r="A22" s="91" t="s">
        <v>698</v>
      </c>
      <c r="B22" s="91" t="s">
        <v>699</v>
      </c>
      <c r="C22" s="91" t="s">
        <v>672</v>
      </c>
      <c r="D22" s="92">
        <v>1</v>
      </c>
      <c r="E22" s="91" t="s">
        <v>700</v>
      </c>
      <c r="F22" s="91"/>
      <c r="G22" s="91" t="s">
        <v>696</v>
      </c>
      <c r="H22" s="91" t="s">
        <v>701</v>
      </c>
    </row>
    <row r="23" spans="1:8">
      <c r="A23" s="91" t="s">
        <v>702</v>
      </c>
      <c r="B23" s="91" t="s">
        <v>703</v>
      </c>
      <c r="C23" s="91" t="s">
        <v>643</v>
      </c>
      <c r="D23" s="92" t="s">
        <v>704</v>
      </c>
      <c r="E23" s="91"/>
      <c r="F23" s="91"/>
      <c r="G23" s="91" t="s">
        <v>696</v>
      </c>
      <c r="H23" s="91" t="s">
        <v>705</v>
      </c>
    </row>
    <row r="24" spans="1:8">
      <c r="A24" s="91" t="s">
        <v>706</v>
      </c>
      <c r="B24" s="91" t="s">
        <v>707</v>
      </c>
      <c r="C24" s="91" t="s">
        <v>708</v>
      </c>
      <c r="D24" s="92">
        <v>1</v>
      </c>
      <c r="E24" s="91" t="s">
        <v>678</v>
      </c>
      <c r="F24" s="91" t="s">
        <v>679</v>
      </c>
      <c r="G24" s="91" t="s">
        <v>709</v>
      </c>
      <c r="H24" s="91" t="s">
        <v>662</v>
      </c>
    </row>
    <row r="25" spans="1:8">
      <c r="A25" s="91" t="s">
        <v>710</v>
      </c>
      <c r="B25" s="91" t="s">
        <v>711</v>
      </c>
      <c r="C25" s="91" t="s">
        <v>712</v>
      </c>
      <c r="D25" s="92">
        <v>1</v>
      </c>
      <c r="E25" s="91"/>
      <c r="F25" s="91"/>
      <c r="G25" s="91" t="s">
        <v>696</v>
      </c>
      <c r="H25" s="91" t="s">
        <v>697</v>
      </c>
    </row>
    <row r="26" spans="1:8">
      <c r="A26" s="91" t="s">
        <v>713</v>
      </c>
      <c r="B26" s="91" t="s">
        <v>714</v>
      </c>
      <c r="C26" s="91" t="s">
        <v>658</v>
      </c>
      <c r="D26" s="92" t="s">
        <v>636</v>
      </c>
      <c r="E26" s="91" t="s">
        <v>715</v>
      </c>
      <c r="F26" s="91"/>
      <c r="G26" s="91" t="s">
        <v>696</v>
      </c>
      <c r="H26" s="91" t="s">
        <v>716</v>
      </c>
    </row>
    <row r="27" spans="1:8">
      <c r="A27" s="91" t="s">
        <v>717</v>
      </c>
      <c r="B27" s="91" t="s">
        <v>718</v>
      </c>
      <c r="C27" s="91" t="s">
        <v>672</v>
      </c>
      <c r="D27" s="92">
        <v>1</v>
      </c>
      <c r="E27" s="91" t="s">
        <v>652</v>
      </c>
      <c r="F27" s="91"/>
      <c r="G27" s="91" t="s">
        <v>696</v>
      </c>
      <c r="H27" s="91" t="s">
        <v>662</v>
      </c>
    </row>
    <row r="28" spans="1:8">
      <c r="A28" s="91" t="s">
        <v>719</v>
      </c>
      <c r="B28" s="91" t="s">
        <v>720</v>
      </c>
      <c r="C28" s="91" t="s">
        <v>695</v>
      </c>
      <c r="D28" s="92" t="s">
        <v>690</v>
      </c>
      <c r="E28" s="91" t="s">
        <v>721</v>
      </c>
      <c r="F28" s="91"/>
      <c r="G28" s="91" t="s">
        <v>722</v>
      </c>
      <c r="H28" s="91" t="s">
        <v>723</v>
      </c>
    </row>
    <row r="29" spans="1:8">
      <c r="A29" s="91" t="s">
        <v>724</v>
      </c>
      <c r="B29" s="91" t="s">
        <v>725</v>
      </c>
      <c r="C29" s="91" t="s">
        <v>672</v>
      </c>
      <c r="D29" s="92">
        <v>1</v>
      </c>
      <c r="E29" s="91" t="s">
        <v>726</v>
      </c>
      <c r="F29" s="91"/>
      <c r="G29" s="91" t="s">
        <v>674</v>
      </c>
      <c r="H29" s="91" t="s">
        <v>662</v>
      </c>
    </row>
    <row r="30" spans="1:8">
      <c r="A30" s="91" t="s">
        <v>727</v>
      </c>
      <c r="B30" s="91" t="s">
        <v>728</v>
      </c>
      <c r="C30" s="91" t="s">
        <v>672</v>
      </c>
      <c r="D30" s="92">
        <v>6</v>
      </c>
      <c r="E30" s="91" t="s">
        <v>729</v>
      </c>
      <c r="F30" s="91" t="s">
        <v>730</v>
      </c>
      <c r="G30" s="91" t="s">
        <v>731</v>
      </c>
      <c r="H30" s="91" t="s">
        <v>680</v>
      </c>
    </row>
    <row r="31" spans="1:8">
      <c r="A31" s="91" t="s">
        <v>732</v>
      </c>
      <c r="B31" s="91" t="s">
        <v>733</v>
      </c>
      <c r="C31" s="91" t="s">
        <v>712</v>
      </c>
      <c r="D31" s="92">
        <v>1</v>
      </c>
      <c r="E31" s="91"/>
      <c r="F31" s="91"/>
      <c r="G31" s="91" t="s">
        <v>696</v>
      </c>
      <c r="H31" s="91" t="s">
        <v>662</v>
      </c>
    </row>
    <row r="32" spans="1:8">
      <c r="A32" s="91" t="s">
        <v>734</v>
      </c>
      <c r="B32" s="91" t="s">
        <v>735</v>
      </c>
      <c r="C32" s="91" t="s">
        <v>677</v>
      </c>
      <c r="D32" s="92" t="s">
        <v>636</v>
      </c>
      <c r="E32" s="91" t="s">
        <v>736</v>
      </c>
      <c r="F32" s="91"/>
      <c r="G32" s="91" t="s">
        <v>696</v>
      </c>
      <c r="H32" s="91" t="s">
        <v>639</v>
      </c>
    </row>
    <row r="33" spans="1:8">
      <c r="A33" s="91" t="s">
        <v>737</v>
      </c>
      <c r="B33" s="91" t="s">
        <v>738</v>
      </c>
      <c r="C33" s="91" t="s">
        <v>695</v>
      </c>
      <c r="D33" s="92" t="s">
        <v>636</v>
      </c>
      <c r="E33" s="91" t="s">
        <v>739</v>
      </c>
      <c r="F33" s="91"/>
      <c r="G33" s="91" t="s">
        <v>696</v>
      </c>
      <c r="H33" s="91" t="s">
        <v>705</v>
      </c>
    </row>
    <row r="34" spans="1:8">
      <c r="A34" s="91" t="s">
        <v>740</v>
      </c>
      <c r="B34" s="91" t="s">
        <v>741</v>
      </c>
      <c r="C34" s="91" t="s">
        <v>672</v>
      </c>
      <c r="D34" s="92">
        <v>8</v>
      </c>
      <c r="E34" s="91" t="s">
        <v>742</v>
      </c>
      <c r="F34" s="91"/>
      <c r="G34" s="91" t="s">
        <v>685</v>
      </c>
      <c r="H34" s="91" t="s">
        <v>743</v>
      </c>
    </row>
    <row r="35" spans="1:8">
      <c r="A35" s="91" t="s">
        <v>744</v>
      </c>
      <c r="B35" s="91" t="s">
        <v>745</v>
      </c>
      <c r="C35" s="91" t="s">
        <v>672</v>
      </c>
      <c r="D35" s="92">
        <v>1</v>
      </c>
      <c r="E35" s="91" t="s">
        <v>746</v>
      </c>
      <c r="F35" s="91"/>
      <c r="G35" s="91" t="s">
        <v>696</v>
      </c>
      <c r="H35" s="91" t="s">
        <v>747</v>
      </c>
    </row>
    <row r="36" spans="1:8">
      <c r="A36" s="91" t="s">
        <v>748</v>
      </c>
      <c r="B36" s="91" t="s">
        <v>749</v>
      </c>
      <c r="C36" s="91" t="s">
        <v>689</v>
      </c>
      <c r="D36" s="92">
        <v>4</v>
      </c>
      <c r="E36" s="91"/>
      <c r="F36" s="91"/>
      <c r="G36" s="91" t="s">
        <v>750</v>
      </c>
      <c r="H36" s="91"/>
    </row>
    <row r="37" spans="1:8">
      <c r="A37" s="91" t="s">
        <v>751</v>
      </c>
      <c r="B37" s="91"/>
      <c r="C37" s="91"/>
      <c r="D37" s="92">
        <v>5</v>
      </c>
      <c r="E37" s="91"/>
      <c r="F37" s="91"/>
      <c r="G37" s="91" t="s">
        <v>691</v>
      </c>
      <c r="H37" s="91"/>
    </row>
    <row r="38" spans="1:8">
      <c r="A38" s="91" t="s">
        <v>752</v>
      </c>
      <c r="B38" s="91" t="s">
        <v>753</v>
      </c>
      <c r="C38" s="91" t="s">
        <v>643</v>
      </c>
      <c r="D38" s="92">
        <v>1</v>
      </c>
      <c r="E38" s="91"/>
      <c r="F38" s="91"/>
      <c r="G38" s="91" t="s">
        <v>696</v>
      </c>
      <c r="H38" s="91" t="s">
        <v>662</v>
      </c>
    </row>
    <row r="39" spans="1:8">
      <c r="A39" s="91" t="s">
        <v>65</v>
      </c>
      <c r="B39" s="91" t="s">
        <v>754</v>
      </c>
      <c r="C39" s="91" t="s">
        <v>672</v>
      </c>
      <c r="D39" s="92">
        <v>1</v>
      </c>
      <c r="E39" s="91" t="s">
        <v>755</v>
      </c>
      <c r="F39" s="91"/>
      <c r="G39" s="91" t="s">
        <v>731</v>
      </c>
      <c r="H39" s="91" t="s">
        <v>747</v>
      </c>
    </row>
    <row r="40" spans="1:8">
      <c r="A40" s="91" t="s">
        <v>756</v>
      </c>
      <c r="B40" s="91" t="s">
        <v>757</v>
      </c>
      <c r="C40" s="91" t="s">
        <v>643</v>
      </c>
      <c r="D40" s="92">
        <v>5</v>
      </c>
      <c r="E40" s="91"/>
      <c r="F40" s="91"/>
      <c r="G40" s="91" t="s">
        <v>691</v>
      </c>
      <c r="H40" s="91" t="s">
        <v>758</v>
      </c>
    </row>
    <row r="41" spans="1:8">
      <c r="A41" s="91" t="s">
        <v>759</v>
      </c>
      <c r="B41" s="91" t="s">
        <v>760</v>
      </c>
      <c r="C41" s="91" t="s">
        <v>672</v>
      </c>
      <c r="D41" s="92">
        <v>1</v>
      </c>
      <c r="E41" s="91" t="s">
        <v>637</v>
      </c>
      <c r="F41" s="91"/>
      <c r="G41" s="91" t="s">
        <v>696</v>
      </c>
      <c r="H41" s="91" t="s">
        <v>662</v>
      </c>
    </row>
    <row r="42" spans="1:8">
      <c r="A42" s="91" t="s">
        <v>761</v>
      </c>
      <c r="B42" s="91" t="s">
        <v>762</v>
      </c>
      <c r="C42" s="91" t="s">
        <v>763</v>
      </c>
      <c r="D42" s="92">
        <v>6</v>
      </c>
      <c r="E42" s="91"/>
      <c r="F42" s="91"/>
      <c r="G42" s="91" t="s">
        <v>667</v>
      </c>
      <c r="H42" s="91" t="s">
        <v>662</v>
      </c>
    </row>
    <row r="43" spans="1:8">
      <c r="A43" s="91" t="s">
        <v>764</v>
      </c>
      <c r="B43" s="91" t="s">
        <v>765</v>
      </c>
      <c r="C43" s="91" t="s">
        <v>658</v>
      </c>
      <c r="D43" s="92" t="s">
        <v>636</v>
      </c>
      <c r="E43" s="91" t="s">
        <v>739</v>
      </c>
      <c r="F43" s="91"/>
      <c r="G43" s="91" t="s">
        <v>696</v>
      </c>
      <c r="H43" s="91"/>
    </row>
    <row r="44" spans="1:8">
      <c r="A44" s="91" t="s">
        <v>766</v>
      </c>
      <c r="B44" s="91" t="s">
        <v>767</v>
      </c>
      <c r="C44" s="91" t="s">
        <v>658</v>
      </c>
      <c r="D44" s="92"/>
      <c r="E44" s="91" t="s">
        <v>659</v>
      </c>
      <c r="F44" s="91"/>
      <c r="G44" s="91" t="s">
        <v>768</v>
      </c>
      <c r="H44" s="91" t="s">
        <v>769</v>
      </c>
    </row>
    <row r="45" spans="1:8">
      <c r="A45" s="91" t="s">
        <v>770</v>
      </c>
      <c r="B45" s="91" t="s">
        <v>771</v>
      </c>
      <c r="C45" s="91" t="s">
        <v>712</v>
      </c>
      <c r="D45" s="92" t="s">
        <v>772</v>
      </c>
      <c r="E45" s="91"/>
      <c r="F45" s="91"/>
      <c r="G45" s="91" t="s">
        <v>667</v>
      </c>
      <c r="H45" s="91" t="s">
        <v>662</v>
      </c>
    </row>
    <row r="46" spans="1:8">
      <c r="A46" s="91" t="s">
        <v>773</v>
      </c>
      <c r="B46" s="91" t="s">
        <v>774</v>
      </c>
      <c r="C46" s="91" t="s">
        <v>689</v>
      </c>
      <c r="D46" s="92">
        <v>4</v>
      </c>
      <c r="E46" s="91" t="s">
        <v>652</v>
      </c>
      <c r="F46" s="91"/>
      <c r="G46" s="91" t="s">
        <v>750</v>
      </c>
      <c r="H46" s="91" t="s">
        <v>723</v>
      </c>
    </row>
    <row r="47" spans="1:8">
      <c r="A47" s="91" t="s">
        <v>775</v>
      </c>
      <c r="B47" s="91" t="s">
        <v>776</v>
      </c>
      <c r="C47" s="91" t="s">
        <v>672</v>
      </c>
      <c r="D47" s="92">
        <v>1</v>
      </c>
      <c r="E47" s="91" t="s">
        <v>777</v>
      </c>
      <c r="F47" s="91"/>
      <c r="G47" s="91" t="s">
        <v>696</v>
      </c>
      <c r="H47" s="91" t="s">
        <v>662</v>
      </c>
    </row>
    <row r="48" spans="1:8">
      <c r="A48" s="91" t="s">
        <v>778</v>
      </c>
      <c r="B48" s="91" t="s">
        <v>779</v>
      </c>
      <c r="C48" s="91" t="s">
        <v>712</v>
      </c>
      <c r="D48" s="92" t="s">
        <v>636</v>
      </c>
      <c r="E48" s="91" t="s">
        <v>739</v>
      </c>
      <c r="F48" s="91"/>
      <c r="G48" s="91" t="s">
        <v>696</v>
      </c>
      <c r="H48" s="91" t="s">
        <v>780</v>
      </c>
    </row>
    <row r="49" spans="1:8">
      <c r="A49" s="91" t="s">
        <v>781</v>
      </c>
      <c r="B49" s="91" t="s">
        <v>782</v>
      </c>
      <c r="C49" s="91" t="s">
        <v>643</v>
      </c>
      <c r="D49" s="92" t="s">
        <v>636</v>
      </c>
      <c r="E49" s="91" t="s">
        <v>739</v>
      </c>
      <c r="F49" s="91"/>
      <c r="G49" s="91" t="s">
        <v>696</v>
      </c>
      <c r="H49" s="91" t="s">
        <v>783</v>
      </c>
    </row>
    <row r="50" spans="1:8">
      <c r="A50" s="91" t="s">
        <v>784</v>
      </c>
      <c r="B50" s="91" t="s">
        <v>785</v>
      </c>
      <c r="C50" s="91" t="s">
        <v>643</v>
      </c>
      <c r="D50" s="92" t="s">
        <v>636</v>
      </c>
      <c r="E50" s="91"/>
      <c r="F50" s="91"/>
      <c r="G50" s="91" t="s">
        <v>696</v>
      </c>
      <c r="H50" s="91" t="s">
        <v>786</v>
      </c>
    </row>
    <row r="51" spans="1:8">
      <c r="A51" s="91" t="s">
        <v>787</v>
      </c>
      <c r="B51" s="91" t="s">
        <v>788</v>
      </c>
      <c r="C51" s="91" t="s">
        <v>689</v>
      </c>
      <c r="D51" s="92" t="s">
        <v>636</v>
      </c>
      <c r="E51" s="91"/>
      <c r="F51" s="91"/>
      <c r="G51" s="91" t="s">
        <v>696</v>
      </c>
      <c r="H51" s="91" t="s">
        <v>780</v>
      </c>
    </row>
    <row r="52" spans="1:8">
      <c r="A52" s="91" t="s">
        <v>66</v>
      </c>
      <c r="B52" s="91" t="s">
        <v>789</v>
      </c>
      <c r="C52" s="91" t="s">
        <v>672</v>
      </c>
      <c r="D52" s="92">
        <v>8</v>
      </c>
      <c r="E52" s="91" t="s">
        <v>790</v>
      </c>
      <c r="F52" s="91"/>
      <c r="G52" s="91" t="s">
        <v>685</v>
      </c>
      <c r="H52" s="91" t="s">
        <v>686</v>
      </c>
    </row>
    <row r="53" spans="1:8">
      <c r="A53" s="91" t="s">
        <v>791</v>
      </c>
      <c r="B53" s="91" t="s">
        <v>792</v>
      </c>
      <c r="C53" s="91" t="s">
        <v>793</v>
      </c>
      <c r="D53" s="92" t="s">
        <v>794</v>
      </c>
      <c r="E53" s="91"/>
      <c r="F53" s="91"/>
      <c r="G53" s="91" t="s">
        <v>646</v>
      </c>
      <c r="H53" s="91" t="s">
        <v>662</v>
      </c>
    </row>
    <row r="54" spans="1:8">
      <c r="A54" s="91" t="s">
        <v>795</v>
      </c>
      <c r="B54" s="91" t="s">
        <v>796</v>
      </c>
      <c r="C54" s="91" t="s">
        <v>658</v>
      </c>
      <c r="D54" s="92">
        <v>4</v>
      </c>
      <c r="E54" s="91" t="s">
        <v>797</v>
      </c>
      <c r="F54" s="91" t="s">
        <v>798</v>
      </c>
      <c r="G54" s="91" t="s">
        <v>750</v>
      </c>
      <c r="H54" s="91" t="s">
        <v>799</v>
      </c>
    </row>
    <row r="55" spans="1:8">
      <c r="A55" s="91" t="s">
        <v>800</v>
      </c>
      <c r="B55" s="91" t="s">
        <v>801</v>
      </c>
      <c r="C55" s="91" t="s">
        <v>643</v>
      </c>
      <c r="D55" s="92" t="s">
        <v>636</v>
      </c>
      <c r="E55" s="91"/>
      <c r="F55" s="91"/>
      <c r="G55" s="91" t="s">
        <v>696</v>
      </c>
      <c r="H55" s="91" t="s">
        <v>662</v>
      </c>
    </row>
    <row r="56" spans="1:8">
      <c r="A56" s="91" t="s">
        <v>802</v>
      </c>
      <c r="B56" s="91" t="s">
        <v>803</v>
      </c>
      <c r="C56" s="91" t="s">
        <v>658</v>
      </c>
      <c r="D56" s="92">
        <v>4</v>
      </c>
      <c r="E56" s="91" t="s">
        <v>804</v>
      </c>
      <c r="F56" s="91" t="s">
        <v>805</v>
      </c>
      <c r="G56" s="96" t="s">
        <v>722</v>
      </c>
      <c r="H56" s="91" t="s">
        <v>799</v>
      </c>
    </row>
    <row r="57" spans="1:8">
      <c r="A57" s="91" t="s">
        <v>806</v>
      </c>
      <c r="B57" s="91" t="s">
        <v>807</v>
      </c>
      <c r="C57" s="91" t="s">
        <v>695</v>
      </c>
      <c r="D57" s="92">
        <v>4</v>
      </c>
      <c r="E57" s="91"/>
      <c r="F57" s="91"/>
      <c r="G57" s="91" t="s">
        <v>750</v>
      </c>
      <c r="H57" s="91" t="s">
        <v>808</v>
      </c>
    </row>
    <row r="58" spans="1:8">
      <c r="A58" s="91" t="s">
        <v>809</v>
      </c>
      <c r="B58" s="91" t="s">
        <v>810</v>
      </c>
      <c r="C58" s="91" t="s">
        <v>643</v>
      </c>
      <c r="D58" s="92" t="s">
        <v>636</v>
      </c>
      <c r="E58" s="91" t="s">
        <v>739</v>
      </c>
      <c r="F58" s="91"/>
      <c r="G58" s="91" t="s">
        <v>696</v>
      </c>
      <c r="H58" s="91" t="s">
        <v>662</v>
      </c>
    </row>
    <row r="59" spans="1:8">
      <c r="A59" s="91" t="s">
        <v>811</v>
      </c>
      <c r="B59" s="91" t="s">
        <v>812</v>
      </c>
      <c r="C59" s="91" t="s">
        <v>658</v>
      </c>
      <c r="D59" s="92">
        <v>4</v>
      </c>
      <c r="E59" s="91" t="s">
        <v>813</v>
      </c>
      <c r="F59" s="91"/>
      <c r="G59" s="91" t="s">
        <v>722</v>
      </c>
      <c r="H59" s="91" t="s">
        <v>686</v>
      </c>
    </row>
    <row r="60" spans="1:8">
      <c r="A60" s="91" t="s">
        <v>814</v>
      </c>
      <c r="B60" s="91" t="s">
        <v>815</v>
      </c>
      <c r="C60" s="91" t="s">
        <v>763</v>
      </c>
      <c r="D60" s="92">
        <v>4</v>
      </c>
      <c r="E60" s="91"/>
      <c r="F60" s="91"/>
      <c r="G60" s="91" t="s">
        <v>722</v>
      </c>
      <c r="H60" s="91" t="s">
        <v>697</v>
      </c>
    </row>
    <row r="61" spans="1:8">
      <c r="A61" s="91" t="s">
        <v>816</v>
      </c>
      <c r="B61" s="91" t="s">
        <v>817</v>
      </c>
      <c r="C61" s="91" t="s">
        <v>712</v>
      </c>
      <c r="D61" s="92">
        <v>8</v>
      </c>
      <c r="E61" s="91"/>
      <c r="F61" s="91"/>
      <c r="G61" s="91" t="s">
        <v>685</v>
      </c>
      <c r="H61" s="91" t="s">
        <v>818</v>
      </c>
    </row>
    <row r="62" spans="1:8">
      <c r="A62" s="91" t="s">
        <v>819</v>
      </c>
      <c r="B62" s="91" t="s">
        <v>820</v>
      </c>
      <c r="C62" s="91" t="s">
        <v>821</v>
      </c>
      <c r="D62" s="92">
        <v>2</v>
      </c>
      <c r="E62" s="91"/>
      <c r="F62" s="91"/>
      <c r="G62" s="91" t="s">
        <v>822</v>
      </c>
      <c r="H62" s="91" t="s">
        <v>823</v>
      </c>
    </row>
    <row r="63" spans="1:8" ht="17.25" customHeight="1">
      <c r="A63" s="91" t="s">
        <v>824</v>
      </c>
      <c r="B63" s="91" t="s">
        <v>825</v>
      </c>
      <c r="C63" s="91" t="s">
        <v>643</v>
      </c>
      <c r="D63" s="92">
        <v>1</v>
      </c>
      <c r="E63" s="91"/>
      <c r="F63" s="91"/>
      <c r="G63" s="91" t="s">
        <v>696</v>
      </c>
      <c r="H63" s="91" t="s">
        <v>662</v>
      </c>
    </row>
    <row r="64" spans="1:8" ht="17.25" customHeight="1">
      <c r="A64" s="91" t="s">
        <v>826</v>
      </c>
      <c r="B64" s="91" t="s">
        <v>827</v>
      </c>
      <c r="C64" s="91" t="s">
        <v>712</v>
      </c>
      <c r="D64" s="92" t="s">
        <v>636</v>
      </c>
      <c r="E64" s="91" t="s">
        <v>739</v>
      </c>
      <c r="F64" s="91"/>
      <c r="G64" s="91" t="s">
        <v>696</v>
      </c>
      <c r="H64" s="91" t="s">
        <v>783</v>
      </c>
    </row>
    <row r="65" spans="1:8">
      <c r="A65" s="91" t="s">
        <v>828</v>
      </c>
      <c r="B65" s="91" t="s">
        <v>829</v>
      </c>
      <c r="C65" s="91" t="s">
        <v>658</v>
      </c>
      <c r="D65" s="92">
        <v>4</v>
      </c>
      <c r="E65" s="91"/>
      <c r="F65" s="91" t="s">
        <v>830</v>
      </c>
      <c r="G65" s="91" t="s">
        <v>750</v>
      </c>
      <c r="H65" s="91" t="s">
        <v>799</v>
      </c>
    </row>
    <row r="66" spans="1:8">
      <c r="A66" s="91" t="s">
        <v>831</v>
      </c>
      <c r="B66" s="91" t="s">
        <v>832</v>
      </c>
      <c r="C66" s="91" t="s">
        <v>672</v>
      </c>
      <c r="D66" s="92" t="s">
        <v>673</v>
      </c>
      <c r="E66" s="91" t="s">
        <v>833</v>
      </c>
      <c r="F66" s="91"/>
      <c r="G66" s="91" t="s">
        <v>674</v>
      </c>
      <c r="H66" s="91" t="s">
        <v>662</v>
      </c>
    </row>
    <row r="67" spans="1:8">
      <c r="A67" s="91" t="s">
        <v>834</v>
      </c>
      <c r="B67" s="91" t="s">
        <v>835</v>
      </c>
      <c r="C67" s="91" t="s">
        <v>712</v>
      </c>
      <c r="D67" s="92">
        <v>1</v>
      </c>
      <c r="E67" s="91"/>
      <c r="F67" s="91"/>
      <c r="G67" s="91" t="s">
        <v>696</v>
      </c>
      <c r="H67" s="91" t="s">
        <v>662</v>
      </c>
    </row>
    <row r="68" spans="1:8">
      <c r="A68" s="91" t="s">
        <v>836</v>
      </c>
      <c r="B68" s="91" t="s">
        <v>837</v>
      </c>
      <c r="C68" s="91" t="s">
        <v>672</v>
      </c>
      <c r="D68" s="92">
        <v>1</v>
      </c>
      <c r="E68" s="91" t="s">
        <v>838</v>
      </c>
      <c r="F68" s="91" t="s">
        <v>839</v>
      </c>
      <c r="G68" s="91" t="s">
        <v>731</v>
      </c>
      <c r="H68" s="91" t="s">
        <v>662</v>
      </c>
    </row>
    <row r="69" spans="1:8">
      <c r="A69" s="91" t="s">
        <v>840</v>
      </c>
      <c r="B69" s="91" t="s">
        <v>841</v>
      </c>
      <c r="C69" s="91" t="s">
        <v>672</v>
      </c>
      <c r="D69" s="92" t="s">
        <v>673</v>
      </c>
      <c r="E69" s="91" t="s">
        <v>842</v>
      </c>
      <c r="F69" s="91"/>
      <c r="G69" s="91" t="s">
        <v>674</v>
      </c>
      <c r="H69" s="91" t="s">
        <v>662</v>
      </c>
    </row>
    <row r="70" spans="1:8">
      <c r="A70" s="91" t="s">
        <v>843</v>
      </c>
      <c r="B70" s="91" t="s">
        <v>844</v>
      </c>
      <c r="C70" s="91" t="s">
        <v>658</v>
      </c>
      <c r="D70" s="92" t="s">
        <v>845</v>
      </c>
      <c r="E70" s="91" t="s">
        <v>846</v>
      </c>
      <c r="F70" s="91" t="s">
        <v>847</v>
      </c>
      <c r="G70" s="91" t="s">
        <v>731</v>
      </c>
      <c r="H70" s="91" t="s">
        <v>662</v>
      </c>
    </row>
    <row r="71" spans="1:8">
      <c r="A71" s="91" t="s">
        <v>848</v>
      </c>
      <c r="B71" s="91" t="s">
        <v>849</v>
      </c>
      <c r="C71" s="91" t="s">
        <v>672</v>
      </c>
      <c r="D71" s="92">
        <v>1</v>
      </c>
      <c r="E71" s="91" t="s">
        <v>850</v>
      </c>
      <c r="F71" s="91"/>
      <c r="G71" s="91" t="s">
        <v>731</v>
      </c>
      <c r="H71" s="91" t="s">
        <v>851</v>
      </c>
    </row>
    <row r="72" spans="1:8">
      <c r="A72" s="91" t="s">
        <v>852</v>
      </c>
      <c r="B72" s="91" t="s">
        <v>853</v>
      </c>
      <c r="C72" s="91" t="s">
        <v>672</v>
      </c>
      <c r="D72" s="92">
        <v>4</v>
      </c>
      <c r="E72" s="91" t="s">
        <v>854</v>
      </c>
      <c r="F72" s="91"/>
      <c r="G72" s="91" t="s">
        <v>750</v>
      </c>
      <c r="H72" s="91" t="s">
        <v>662</v>
      </c>
    </row>
    <row r="73" spans="1:8">
      <c r="A73" s="91" t="s">
        <v>855</v>
      </c>
      <c r="B73" s="91" t="s">
        <v>856</v>
      </c>
      <c r="C73" s="91" t="s">
        <v>643</v>
      </c>
      <c r="D73" s="92">
        <v>4</v>
      </c>
      <c r="E73" s="91" t="s">
        <v>659</v>
      </c>
      <c r="F73" s="91"/>
      <c r="G73" s="91" t="s">
        <v>750</v>
      </c>
      <c r="H73" s="91" t="s">
        <v>697</v>
      </c>
    </row>
    <row r="74" spans="1:8">
      <c r="A74" s="91" t="s">
        <v>857</v>
      </c>
      <c r="B74" s="91" t="s">
        <v>858</v>
      </c>
      <c r="C74" s="91" t="s">
        <v>672</v>
      </c>
      <c r="D74" s="92">
        <v>1</v>
      </c>
      <c r="E74" s="91" t="s">
        <v>859</v>
      </c>
      <c r="F74" s="91"/>
      <c r="G74" s="91" t="s">
        <v>731</v>
      </c>
      <c r="H74" s="91" t="s">
        <v>662</v>
      </c>
    </row>
    <row r="75" spans="1:8">
      <c r="A75" s="91" t="s">
        <v>860</v>
      </c>
      <c r="B75" s="91" t="s">
        <v>861</v>
      </c>
      <c r="C75" s="91" t="s">
        <v>635</v>
      </c>
      <c r="D75" s="92">
        <v>1</v>
      </c>
      <c r="E75" s="91" t="s">
        <v>637</v>
      </c>
      <c r="F75" s="91"/>
      <c r="G75" s="91" t="s">
        <v>862</v>
      </c>
      <c r="H75" s="91" t="s">
        <v>747</v>
      </c>
    </row>
    <row r="76" spans="1:8">
      <c r="A76" s="91" t="s">
        <v>863</v>
      </c>
      <c r="B76" s="91" t="s">
        <v>864</v>
      </c>
      <c r="C76" s="91" t="s">
        <v>672</v>
      </c>
      <c r="D76" s="92">
        <v>1</v>
      </c>
      <c r="E76" s="91" t="s">
        <v>854</v>
      </c>
      <c r="F76" s="91"/>
      <c r="G76" s="91" t="s">
        <v>731</v>
      </c>
      <c r="H76" s="91" t="s">
        <v>662</v>
      </c>
    </row>
    <row r="77" spans="1:8">
      <c r="A77" s="91" t="s">
        <v>865</v>
      </c>
      <c r="B77" s="91" t="s">
        <v>866</v>
      </c>
      <c r="C77" s="91" t="s">
        <v>658</v>
      </c>
      <c r="D77" s="92" t="s">
        <v>867</v>
      </c>
      <c r="E77" s="91" t="s">
        <v>846</v>
      </c>
      <c r="F77" s="91" t="s">
        <v>868</v>
      </c>
      <c r="G77" s="91" t="s">
        <v>653</v>
      </c>
      <c r="H77" s="91" t="s">
        <v>662</v>
      </c>
    </row>
    <row r="78" spans="1:8">
      <c r="A78" s="91" t="s">
        <v>869</v>
      </c>
      <c r="B78" s="91" t="s">
        <v>870</v>
      </c>
      <c r="C78" s="91" t="s">
        <v>672</v>
      </c>
      <c r="D78" s="92" t="s">
        <v>673</v>
      </c>
      <c r="E78" s="91" t="s">
        <v>871</v>
      </c>
      <c r="F78" s="91"/>
      <c r="G78" s="91" t="s">
        <v>674</v>
      </c>
      <c r="H78" s="91" t="s">
        <v>662</v>
      </c>
    </row>
    <row r="79" spans="1:8">
      <c r="A79" s="91" t="s">
        <v>872</v>
      </c>
      <c r="B79" s="91" t="s">
        <v>873</v>
      </c>
      <c r="C79" s="91" t="s">
        <v>643</v>
      </c>
      <c r="D79" s="92">
        <v>1</v>
      </c>
      <c r="E79" s="91"/>
      <c r="F79" s="91"/>
      <c r="G79" s="91" t="s">
        <v>674</v>
      </c>
      <c r="H79" s="91" t="s">
        <v>662</v>
      </c>
    </row>
    <row r="80" spans="1:8">
      <c r="A80" s="91" t="s">
        <v>874</v>
      </c>
      <c r="B80" s="91" t="s">
        <v>875</v>
      </c>
      <c r="C80" s="91" t="s">
        <v>643</v>
      </c>
      <c r="D80" s="92" t="s">
        <v>876</v>
      </c>
      <c r="E80" s="91" t="s">
        <v>637</v>
      </c>
      <c r="F80" s="91"/>
      <c r="G80" s="91" t="s">
        <v>722</v>
      </c>
      <c r="H80" s="91" t="s">
        <v>877</v>
      </c>
    </row>
    <row r="81" spans="1:8">
      <c r="A81" s="91" t="s">
        <v>878</v>
      </c>
      <c r="B81" s="91" t="s">
        <v>879</v>
      </c>
      <c r="C81" s="91" t="s">
        <v>672</v>
      </c>
      <c r="D81" s="92" t="s">
        <v>673</v>
      </c>
      <c r="E81" s="91" t="s">
        <v>880</v>
      </c>
      <c r="F81" s="91" t="s">
        <v>881</v>
      </c>
      <c r="G81" s="91" t="s">
        <v>882</v>
      </c>
      <c r="H81" s="91" t="s">
        <v>662</v>
      </c>
    </row>
    <row r="82" spans="1:8">
      <c r="A82" s="91" t="s">
        <v>883</v>
      </c>
      <c r="B82" s="91" t="s">
        <v>884</v>
      </c>
      <c r="C82" s="91" t="s">
        <v>672</v>
      </c>
      <c r="D82" s="92" t="s">
        <v>673</v>
      </c>
      <c r="E82" s="91"/>
      <c r="F82" s="91" t="s">
        <v>854</v>
      </c>
      <c r="G82" s="91" t="s">
        <v>674</v>
      </c>
      <c r="H82" s="91" t="s">
        <v>862</v>
      </c>
    </row>
    <row r="83" spans="1:8">
      <c r="A83" s="91" t="s">
        <v>885</v>
      </c>
      <c r="B83" s="91" t="s">
        <v>886</v>
      </c>
      <c r="C83" s="91" t="s">
        <v>677</v>
      </c>
      <c r="D83" s="92">
        <v>8</v>
      </c>
      <c r="E83" s="91" t="s">
        <v>797</v>
      </c>
      <c r="F83" s="91" t="s">
        <v>887</v>
      </c>
      <c r="G83" s="91" t="s">
        <v>888</v>
      </c>
      <c r="H83" s="91" t="s">
        <v>889</v>
      </c>
    </row>
    <row r="84" spans="1:8">
      <c r="A84" s="91" t="s">
        <v>890</v>
      </c>
      <c r="B84" s="91" t="s">
        <v>891</v>
      </c>
      <c r="C84" s="91" t="s">
        <v>689</v>
      </c>
      <c r="D84" s="92">
        <v>4</v>
      </c>
      <c r="E84" s="91" t="s">
        <v>854</v>
      </c>
      <c r="F84" s="91"/>
      <c r="G84" s="91" t="s">
        <v>750</v>
      </c>
      <c r="H84" s="91"/>
    </row>
    <row r="85" spans="1:8">
      <c r="A85" s="91" t="s">
        <v>892</v>
      </c>
      <c r="B85" s="91" t="s">
        <v>893</v>
      </c>
      <c r="C85" s="91" t="s">
        <v>763</v>
      </c>
      <c r="D85" s="92">
        <v>4</v>
      </c>
      <c r="E85" s="91" t="s">
        <v>645</v>
      </c>
      <c r="F85" s="91"/>
      <c r="G85" s="91" t="s">
        <v>750</v>
      </c>
      <c r="H85" s="91" t="s">
        <v>894</v>
      </c>
    </row>
    <row r="86" spans="1:8">
      <c r="A86" s="91" t="s">
        <v>895</v>
      </c>
      <c r="B86" s="91" t="s">
        <v>896</v>
      </c>
      <c r="C86" s="91" t="s">
        <v>708</v>
      </c>
      <c r="D86" s="92">
        <v>1</v>
      </c>
      <c r="E86" s="91" t="s">
        <v>659</v>
      </c>
      <c r="F86" s="91"/>
      <c r="G86" s="91" t="s">
        <v>862</v>
      </c>
      <c r="H86" s="91" t="s">
        <v>662</v>
      </c>
    </row>
    <row r="87" spans="1:8" ht="16.5" customHeight="1">
      <c r="A87" s="91" t="s">
        <v>897</v>
      </c>
      <c r="B87" s="91" t="s">
        <v>898</v>
      </c>
      <c r="C87" s="91" t="s">
        <v>643</v>
      </c>
      <c r="D87" s="92">
        <v>4</v>
      </c>
      <c r="E87" s="91" t="s">
        <v>777</v>
      </c>
      <c r="F87" s="91"/>
      <c r="G87" s="91" t="s">
        <v>722</v>
      </c>
      <c r="H87" s="91" t="s">
        <v>899</v>
      </c>
    </row>
    <row r="88" spans="1:8" ht="16.5" customHeight="1">
      <c r="A88" s="91" t="s">
        <v>900</v>
      </c>
      <c r="B88" s="91" t="s">
        <v>901</v>
      </c>
      <c r="C88" s="91" t="s">
        <v>712</v>
      </c>
      <c r="D88" s="92">
        <v>2</v>
      </c>
      <c r="E88" s="91" t="s">
        <v>902</v>
      </c>
      <c r="F88" s="91"/>
      <c r="G88" s="91" t="s">
        <v>722</v>
      </c>
      <c r="H88" s="91" t="s">
        <v>903</v>
      </c>
    </row>
    <row r="89" spans="1:8">
      <c r="A89" s="91" t="s">
        <v>904</v>
      </c>
      <c r="B89" s="91" t="s">
        <v>905</v>
      </c>
      <c r="C89" s="91" t="s">
        <v>672</v>
      </c>
      <c r="D89" s="92">
        <v>6</v>
      </c>
      <c r="E89" s="91" t="s">
        <v>652</v>
      </c>
      <c r="F89" s="91"/>
      <c r="G89" s="91" t="s">
        <v>691</v>
      </c>
      <c r="H89" s="91" t="s">
        <v>686</v>
      </c>
    </row>
    <row r="90" spans="1:8">
      <c r="A90" s="91" t="s">
        <v>906</v>
      </c>
      <c r="B90" s="91" t="s">
        <v>907</v>
      </c>
      <c r="C90" s="91" t="s">
        <v>695</v>
      </c>
      <c r="D90" s="92" t="s">
        <v>636</v>
      </c>
      <c r="E90" s="91" t="s">
        <v>739</v>
      </c>
      <c r="F90" s="91"/>
      <c r="G90" s="91" t="s">
        <v>696</v>
      </c>
      <c r="H90" s="91" t="s">
        <v>908</v>
      </c>
    </row>
    <row r="91" spans="1:8">
      <c r="A91" s="91" t="s">
        <v>909</v>
      </c>
      <c r="B91" s="91" t="s">
        <v>910</v>
      </c>
      <c r="C91" s="91" t="s">
        <v>635</v>
      </c>
      <c r="D91" s="92">
        <v>1</v>
      </c>
      <c r="E91" s="91" t="s">
        <v>659</v>
      </c>
      <c r="F91" s="91"/>
      <c r="G91" s="91" t="s">
        <v>911</v>
      </c>
      <c r="H91" s="91" t="s">
        <v>662</v>
      </c>
    </row>
    <row r="92" spans="1:8">
      <c r="A92" s="91" t="s">
        <v>912</v>
      </c>
      <c r="B92" s="91" t="s">
        <v>913</v>
      </c>
      <c r="C92" s="91" t="s">
        <v>643</v>
      </c>
      <c r="D92" s="92">
        <v>4</v>
      </c>
      <c r="E92" s="91" t="s">
        <v>637</v>
      </c>
      <c r="F92" s="91"/>
      <c r="G92" s="91" t="s">
        <v>722</v>
      </c>
      <c r="H92" s="91" t="s">
        <v>914</v>
      </c>
    </row>
    <row r="93" spans="1:8">
      <c r="A93" s="91" t="s">
        <v>915</v>
      </c>
      <c r="B93" s="91" t="s">
        <v>916</v>
      </c>
      <c r="C93" s="91" t="s">
        <v>672</v>
      </c>
      <c r="D93" s="92">
        <v>8</v>
      </c>
      <c r="E93" s="91" t="s">
        <v>846</v>
      </c>
      <c r="F93" s="91" t="s">
        <v>730</v>
      </c>
      <c r="G93" s="91" t="s">
        <v>685</v>
      </c>
      <c r="H93" s="91" t="s">
        <v>686</v>
      </c>
    </row>
    <row r="94" spans="1:8">
      <c r="A94" s="91" t="s">
        <v>917</v>
      </c>
      <c r="B94" s="91" t="s">
        <v>918</v>
      </c>
      <c r="C94" s="91" t="s">
        <v>919</v>
      </c>
      <c r="D94" s="92">
        <v>6</v>
      </c>
      <c r="E94" s="91" t="s">
        <v>920</v>
      </c>
      <c r="F94" s="91"/>
      <c r="G94" s="91" t="s">
        <v>921</v>
      </c>
      <c r="H94" s="91" t="s">
        <v>922</v>
      </c>
    </row>
    <row r="95" spans="1:8">
      <c r="A95" s="91" t="s">
        <v>923</v>
      </c>
      <c r="B95" s="91" t="s">
        <v>924</v>
      </c>
      <c r="C95" s="91" t="s">
        <v>695</v>
      </c>
      <c r="D95" s="92">
        <v>4</v>
      </c>
      <c r="E95" s="91"/>
      <c r="F95" s="91"/>
      <c r="G95" s="91" t="s">
        <v>750</v>
      </c>
      <c r="H95" s="91" t="s">
        <v>925</v>
      </c>
    </row>
    <row r="96" spans="1:8">
      <c r="A96" s="91" t="s">
        <v>926</v>
      </c>
      <c r="B96" s="91" t="s">
        <v>927</v>
      </c>
      <c r="C96" s="91" t="s">
        <v>672</v>
      </c>
      <c r="D96" s="92">
        <v>1</v>
      </c>
      <c r="E96" s="91" t="s">
        <v>928</v>
      </c>
      <c r="F96" s="91"/>
      <c r="G96" s="91" t="s">
        <v>731</v>
      </c>
      <c r="H96" s="91" t="s">
        <v>662</v>
      </c>
    </row>
    <row r="97" spans="1:9">
      <c r="A97" s="91" t="s">
        <v>929</v>
      </c>
      <c r="B97" s="91" t="s">
        <v>930</v>
      </c>
      <c r="C97" s="91" t="s">
        <v>672</v>
      </c>
      <c r="D97" s="92">
        <v>6</v>
      </c>
      <c r="E97" s="91" t="s">
        <v>902</v>
      </c>
      <c r="F97" s="91"/>
      <c r="G97" s="91" t="s">
        <v>691</v>
      </c>
      <c r="H97" s="91" t="s">
        <v>851</v>
      </c>
    </row>
    <row r="98" spans="1:9">
      <c r="A98" s="91" t="s">
        <v>931</v>
      </c>
      <c r="B98" s="91" t="s">
        <v>932</v>
      </c>
      <c r="C98" s="91" t="s">
        <v>672</v>
      </c>
      <c r="D98" s="92">
        <v>1</v>
      </c>
      <c r="E98" s="91" t="s">
        <v>933</v>
      </c>
      <c r="F98" s="91"/>
      <c r="G98" s="91" t="s">
        <v>731</v>
      </c>
      <c r="H98" s="91" t="s">
        <v>662</v>
      </c>
    </row>
    <row r="99" spans="1:9">
      <c r="A99" s="91" t="s">
        <v>934</v>
      </c>
      <c r="B99" s="91" t="s">
        <v>935</v>
      </c>
      <c r="C99" s="91" t="s">
        <v>708</v>
      </c>
      <c r="D99" s="92" t="s">
        <v>636</v>
      </c>
      <c r="E99" s="91" t="s">
        <v>683</v>
      </c>
      <c r="F99" s="91" t="s">
        <v>936</v>
      </c>
      <c r="G99" s="91" t="s">
        <v>731</v>
      </c>
      <c r="H99" s="91" t="s">
        <v>662</v>
      </c>
    </row>
    <row r="100" spans="1:9" ht="13.5" customHeight="1">
      <c r="I100" s="97"/>
    </row>
    <row r="101" spans="1:9">
      <c r="A101" s="364" t="s">
        <v>937</v>
      </c>
      <c r="B101" s="364"/>
      <c r="C101" s="364"/>
      <c r="D101" s="364"/>
      <c r="E101" s="364"/>
      <c r="F101" s="364"/>
      <c r="G101" s="364"/>
      <c r="H101" s="364"/>
    </row>
    <row r="102" spans="1:9">
      <c r="A102" s="83" t="s">
        <v>938</v>
      </c>
      <c r="E102" s="94"/>
      <c r="F102" s="94"/>
      <c r="G102" s="94"/>
      <c r="H102" s="94"/>
    </row>
    <row r="103" spans="1:9" ht="15" customHeight="1"/>
    <row r="104" spans="1:9" ht="15" customHeight="1"/>
    <row r="105" spans="1:9" ht="15" customHeight="1"/>
    <row r="114" spans="10:12">
      <c r="J114" s="93" t="s">
        <v>640</v>
      </c>
      <c r="K114" s="94"/>
      <c r="L114" s="94"/>
    </row>
    <row r="115" spans="10:12">
      <c r="J115" s="83" t="s">
        <v>647</v>
      </c>
      <c r="K115" s="83" t="s">
        <v>648</v>
      </c>
    </row>
    <row r="116" spans="10:12">
      <c r="J116" s="83" t="s">
        <v>654</v>
      </c>
      <c r="K116" s="83" t="s">
        <v>655</v>
      </c>
    </row>
    <row r="117" spans="10:12">
      <c r="J117" s="83" t="s">
        <v>663</v>
      </c>
      <c r="K117" s="83" t="s">
        <v>664</v>
      </c>
    </row>
    <row r="118" spans="10:12">
      <c r="J118" s="83" t="s">
        <v>668</v>
      </c>
      <c r="K118" s="83" t="s">
        <v>669</v>
      </c>
    </row>
  </sheetData>
  <mergeCells count="1">
    <mergeCell ref="A101:H10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28E24-99DC-DC44-819A-2E349B98E29C}">
  <dimension ref="A1:B18"/>
  <sheetViews>
    <sheetView topLeftCell="A18" zoomScale="150" workbookViewId="0"/>
  </sheetViews>
  <sheetFormatPr defaultColWidth="8.875" defaultRowHeight="15.6"/>
  <cols>
    <col min="1" max="1" width="53.625" customWidth="1"/>
    <col min="2" max="2" width="55.125" customWidth="1"/>
  </cols>
  <sheetData>
    <row r="1" spans="1:2" ht="15.95" thickBot="1">
      <c r="A1" s="24" t="s">
        <v>939</v>
      </c>
      <c r="B1" s="24" t="s">
        <v>940</v>
      </c>
    </row>
    <row r="2" spans="1:2" ht="15.95" thickBot="1">
      <c r="A2" s="367" t="s">
        <v>941</v>
      </c>
      <c r="B2" s="368"/>
    </row>
    <row r="3" spans="1:2" ht="162.94999999999999" thickBot="1">
      <c r="A3" s="25" t="s">
        <v>942</v>
      </c>
      <c r="B3" s="25" t="s">
        <v>943</v>
      </c>
    </row>
    <row r="4" spans="1:2" ht="15.95" thickBot="1">
      <c r="A4" s="369" t="s">
        <v>944</v>
      </c>
      <c r="B4" s="370"/>
    </row>
    <row r="5" spans="1:2" ht="38.1" thickBot="1">
      <c r="A5" s="26" t="s">
        <v>945</v>
      </c>
      <c r="B5" s="27" t="s">
        <v>946</v>
      </c>
    </row>
    <row r="6" spans="1:2" ht="15.95" thickBot="1">
      <c r="A6" s="367" t="s">
        <v>947</v>
      </c>
      <c r="B6" s="368"/>
    </row>
    <row r="7" spans="1:2" ht="15.95" thickBot="1">
      <c r="A7" s="365" t="s">
        <v>948</v>
      </c>
      <c r="B7" s="366"/>
    </row>
    <row r="8" spans="1:2" ht="15.75" customHeight="1">
      <c r="B8" t="s">
        <v>949</v>
      </c>
    </row>
    <row r="9" spans="1:2">
      <c r="B9" t="s">
        <v>950</v>
      </c>
    </row>
    <row r="10" spans="1:2">
      <c r="B10" t="s">
        <v>951</v>
      </c>
    </row>
    <row r="11" spans="1:2" ht="15.95" thickBot="1">
      <c r="B11" t="s">
        <v>952</v>
      </c>
    </row>
    <row r="12" spans="1:2" ht="15.95" thickBot="1">
      <c r="A12" s="365" t="s">
        <v>953</v>
      </c>
      <c r="B12" s="366"/>
    </row>
    <row r="13" spans="1:2">
      <c r="A13" t="s">
        <v>954</v>
      </c>
      <c r="B13" t="s">
        <v>954</v>
      </c>
    </row>
    <row r="14" spans="1:2">
      <c r="A14" t="s">
        <v>955</v>
      </c>
      <c r="B14" t="s">
        <v>956</v>
      </c>
    </row>
    <row r="15" spans="1:2">
      <c r="A15" t="s">
        <v>957</v>
      </c>
      <c r="B15" t="s">
        <v>957</v>
      </c>
    </row>
    <row r="16" spans="1:2">
      <c r="B16" t="s">
        <v>958</v>
      </c>
    </row>
    <row r="17" spans="1:2" ht="15.95" thickBot="1">
      <c r="A17" t="s">
        <v>959</v>
      </c>
      <c r="B17" t="s">
        <v>959</v>
      </c>
    </row>
    <row r="18" spans="1:2" ht="15.95" thickBot="1">
      <c r="A18" s="365" t="s">
        <v>960</v>
      </c>
      <c r="B18" s="366"/>
    </row>
  </sheetData>
  <mergeCells count="6">
    <mergeCell ref="A18:B18"/>
    <mergeCell ref="A2:B2"/>
    <mergeCell ref="A4:B4"/>
    <mergeCell ref="A6:B6"/>
    <mergeCell ref="A7:B7"/>
    <mergeCell ref="A12:B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03668-682D-C84D-B778-AB366870F7A5}">
  <dimension ref="A1:C80"/>
  <sheetViews>
    <sheetView topLeftCell="A51" workbookViewId="0">
      <selection sqref="A1:A2"/>
    </sheetView>
  </sheetViews>
  <sheetFormatPr defaultColWidth="9.125" defaultRowHeight="15.6"/>
  <cols>
    <col min="1" max="2" width="60.625" customWidth="1"/>
  </cols>
  <sheetData>
    <row r="1" spans="1:2" ht="31.5" customHeight="1">
      <c r="A1" s="384" t="s">
        <v>961</v>
      </c>
      <c r="B1" s="384" t="s">
        <v>962</v>
      </c>
    </row>
    <row r="2" spans="1:2" ht="15.75" customHeight="1" thickBot="1">
      <c r="A2" s="385"/>
      <c r="B2" s="385"/>
    </row>
    <row r="3" spans="1:2" ht="15.95" thickBot="1">
      <c r="A3" s="386" t="s">
        <v>963</v>
      </c>
      <c r="B3" s="387"/>
    </row>
    <row r="4" spans="1:2" ht="29.45" thickBot="1">
      <c r="A4" s="29" t="s">
        <v>964</v>
      </c>
      <c r="B4" s="30" t="s">
        <v>965</v>
      </c>
    </row>
    <row r="5" spans="1:2" ht="44.1" thickBot="1">
      <c r="A5" s="29" t="s">
        <v>966</v>
      </c>
      <c r="B5" s="30" t="s">
        <v>967</v>
      </c>
    </row>
    <row r="6" spans="1:2" ht="44.1" thickBot="1">
      <c r="A6" s="29" t="s">
        <v>968</v>
      </c>
      <c r="B6" s="30" t="s">
        <v>969</v>
      </c>
    </row>
    <row r="7" spans="1:2" ht="20.100000000000001" customHeight="1" thickBot="1">
      <c r="A7" s="373" t="s">
        <v>970</v>
      </c>
      <c r="B7" s="374"/>
    </row>
    <row r="8" spans="1:2" ht="20.100000000000001" customHeight="1" thickBot="1">
      <c r="A8" s="388" t="s">
        <v>971</v>
      </c>
      <c r="B8" s="389"/>
    </row>
    <row r="9" spans="1:2" ht="20.100000000000001" customHeight="1" thickBot="1">
      <c r="A9" s="373" t="s">
        <v>972</v>
      </c>
      <c r="B9" s="374"/>
    </row>
    <row r="10" spans="1:2" ht="20.100000000000001" customHeight="1" thickBot="1">
      <c r="A10" s="31" t="s">
        <v>973</v>
      </c>
      <c r="B10" s="32"/>
    </row>
    <row r="11" spans="1:2" ht="20.100000000000001" customHeight="1" thickBot="1">
      <c r="A11" s="31" t="s">
        <v>974</v>
      </c>
      <c r="B11" s="32" t="s">
        <v>975</v>
      </c>
    </row>
    <row r="12" spans="1:2" ht="20.100000000000001" customHeight="1" thickBot="1">
      <c r="A12" s="31" t="s">
        <v>976</v>
      </c>
      <c r="B12" s="32"/>
    </row>
    <row r="13" spans="1:2" ht="20.100000000000001" customHeight="1" thickBot="1">
      <c r="A13" s="31" t="s">
        <v>977</v>
      </c>
      <c r="B13" s="32" t="s">
        <v>978</v>
      </c>
    </row>
    <row r="14" spans="1:2" ht="20.100000000000001" customHeight="1" thickBot="1">
      <c r="A14" s="373" t="s">
        <v>979</v>
      </c>
      <c r="B14" s="374"/>
    </row>
    <row r="15" spans="1:2" ht="20.100000000000001" customHeight="1" thickBot="1">
      <c r="A15" s="390" t="s">
        <v>980</v>
      </c>
      <c r="B15" s="391"/>
    </row>
    <row r="16" spans="1:2" ht="20.100000000000001" customHeight="1" thickBot="1">
      <c r="A16" s="33" t="s">
        <v>981</v>
      </c>
      <c r="B16" s="34" t="s">
        <v>981</v>
      </c>
    </row>
    <row r="17" spans="1:2" ht="20.100000000000001" customHeight="1" thickBot="1">
      <c r="A17" s="35"/>
      <c r="B17" s="31" t="s">
        <v>982</v>
      </c>
    </row>
    <row r="18" spans="1:2" ht="20.100000000000001" customHeight="1" thickBot="1">
      <c r="A18" s="382" t="s">
        <v>983</v>
      </c>
      <c r="B18" s="383"/>
    </row>
    <row r="19" spans="1:2" ht="20.100000000000001" customHeight="1" thickBot="1">
      <c r="A19" s="36" t="s">
        <v>984</v>
      </c>
      <c r="B19" s="36" t="s">
        <v>985</v>
      </c>
    </row>
    <row r="20" spans="1:2" ht="20.100000000000001" customHeight="1" thickBot="1">
      <c r="A20" s="392" t="s">
        <v>986</v>
      </c>
      <c r="B20" s="36" t="s">
        <v>987</v>
      </c>
    </row>
    <row r="21" spans="1:2" ht="20.100000000000001" customHeight="1" thickBot="1">
      <c r="A21" s="393"/>
      <c r="B21" s="36" t="s">
        <v>988</v>
      </c>
    </row>
    <row r="22" spans="1:2" ht="20.100000000000001" customHeight="1" thickBot="1">
      <c r="A22" s="37"/>
      <c r="B22" s="36" t="s">
        <v>989</v>
      </c>
    </row>
    <row r="23" spans="1:2" ht="20.100000000000001" customHeight="1" thickBot="1">
      <c r="A23" s="37"/>
      <c r="B23" s="36" t="s">
        <v>990</v>
      </c>
    </row>
    <row r="24" spans="1:2" ht="20.100000000000001" customHeight="1" thickBot="1">
      <c r="A24" s="37"/>
      <c r="B24" s="36" t="s">
        <v>991</v>
      </c>
    </row>
    <row r="25" spans="1:2" ht="20.100000000000001" customHeight="1" thickBot="1">
      <c r="A25" s="37"/>
      <c r="B25" s="36" t="s">
        <v>992</v>
      </c>
    </row>
    <row r="26" spans="1:2" ht="20.100000000000001" customHeight="1" thickBot="1">
      <c r="A26" s="31"/>
      <c r="B26" s="36" t="s">
        <v>993</v>
      </c>
    </row>
    <row r="27" spans="1:2" ht="20.100000000000001" customHeight="1" thickBot="1">
      <c r="A27" s="382" t="s">
        <v>994</v>
      </c>
      <c r="B27" s="383"/>
    </row>
    <row r="28" spans="1:2" ht="20.100000000000001" customHeight="1" thickBot="1">
      <c r="A28" s="31" t="s">
        <v>995</v>
      </c>
      <c r="B28" s="32" t="s">
        <v>996</v>
      </c>
    </row>
    <row r="29" spans="1:2" ht="20.100000000000001" customHeight="1" thickBot="1">
      <c r="A29" s="29" t="s">
        <v>997</v>
      </c>
      <c r="B29" s="32" t="s">
        <v>998</v>
      </c>
    </row>
    <row r="30" spans="1:2" ht="20.100000000000001" customHeight="1" thickBot="1">
      <c r="A30" s="38" t="s">
        <v>999</v>
      </c>
      <c r="B30" s="32" t="s">
        <v>1000</v>
      </c>
    </row>
    <row r="31" spans="1:2" ht="20.100000000000001" customHeight="1" thickBot="1">
      <c r="A31" s="29" t="s">
        <v>1001</v>
      </c>
      <c r="B31" s="32"/>
    </row>
    <row r="32" spans="1:2" ht="20.100000000000001" customHeight="1" thickBot="1">
      <c r="A32" s="30" t="s">
        <v>1002</v>
      </c>
      <c r="B32" s="32"/>
    </row>
    <row r="33" spans="1:3" ht="20.100000000000001" customHeight="1" thickBot="1">
      <c r="A33" s="29" t="s">
        <v>1003</v>
      </c>
      <c r="B33" s="32"/>
    </row>
    <row r="34" spans="1:3" ht="20.100000000000001" customHeight="1" thickBot="1">
      <c r="A34" s="30" t="s">
        <v>1004</v>
      </c>
      <c r="B34" s="32"/>
    </row>
    <row r="35" spans="1:3" ht="20.100000000000001" customHeight="1" thickBot="1">
      <c r="A35" s="31" t="s">
        <v>1005</v>
      </c>
      <c r="B35" s="32" t="s">
        <v>1006</v>
      </c>
    </row>
    <row r="36" spans="1:3" ht="20.100000000000001" customHeight="1" thickBot="1">
      <c r="A36" s="39" t="s">
        <v>1007</v>
      </c>
      <c r="B36" s="32"/>
    </row>
    <row r="37" spans="1:3" ht="20.100000000000001" customHeight="1" thickBot="1">
      <c r="A37" s="39" t="s">
        <v>1008</v>
      </c>
      <c r="B37" s="40"/>
    </row>
    <row r="38" spans="1:3" ht="20.100000000000001" customHeight="1" thickBot="1">
      <c r="A38" s="382" t="s">
        <v>1009</v>
      </c>
      <c r="B38" s="383"/>
    </row>
    <row r="39" spans="1:3" ht="20.100000000000001" customHeight="1" thickBot="1">
      <c r="A39" s="375" t="s">
        <v>1010</v>
      </c>
      <c r="B39" s="32"/>
    </row>
    <row r="40" spans="1:3" ht="20.100000000000001" customHeight="1" thickBot="1">
      <c r="A40" s="376"/>
      <c r="B40" s="32" t="s">
        <v>1011</v>
      </c>
    </row>
    <row r="41" spans="1:3" ht="20.100000000000001" customHeight="1" thickBot="1">
      <c r="A41" s="373" t="s">
        <v>1012</v>
      </c>
      <c r="B41" s="374"/>
    </row>
    <row r="42" spans="1:3" ht="20.100000000000001" customHeight="1" thickBot="1">
      <c r="A42" s="29" t="s">
        <v>1013</v>
      </c>
      <c r="B42" s="32" t="s">
        <v>1014</v>
      </c>
    </row>
    <row r="43" spans="1:3" ht="32.25" customHeight="1" thickBot="1">
      <c r="A43" s="29" t="s">
        <v>1015</v>
      </c>
      <c r="B43" s="32" t="s">
        <v>1016</v>
      </c>
      <c r="C43" s="41" t="s">
        <v>1017</v>
      </c>
    </row>
    <row r="44" spans="1:3" ht="20.100000000000001" customHeight="1" thickBot="1">
      <c r="A44" s="29" t="s">
        <v>1018</v>
      </c>
      <c r="B44" s="32"/>
    </row>
    <row r="45" spans="1:3" ht="20.100000000000001" customHeight="1" thickBot="1">
      <c r="A45" s="39" t="s">
        <v>1019</v>
      </c>
      <c r="B45" s="32"/>
    </row>
    <row r="46" spans="1:3" ht="20.100000000000001" customHeight="1" thickBot="1">
      <c r="A46" s="39" t="s">
        <v>1020</v>
      </c>
      <c r="B46" s="32" t="s">
        <v>1021</v>
      </c>
    </row>
    <row r="47" spans="1:3" ht="20.100000000000001" customHeight="1" thickBot="1">
      <c r="A47" s="39" t="s">
        <v>1022</v>
      </c>
      <c r="B47" s="32" t="s">
        <v>1023</v>
      </c>
    </row>
    <row r="48" spans="1:3" ht="20.100000000000001" customHeight="1" thickBot="1">
      <c r="A48" s="42"/>
      <c r="B48" s="32" t="s">
        <v>1024</v>
      </c>
    </row>
    <row r="49" spans="1:2" ht="20.100000000000001" customHeight="1" thickBot="1">
      <c r="A49" s="42"/>
      <c r="B49" s="32" t="s">
        <v>1025</v>
      </c>
    </row>
    <row r="50" spans="1:2" ht="20.100000000000001" customHeight="1" thickBot="1">
      <c r="A50" s="377" t="s">
        <v>1026</v>
      </c>
      <c r="B50" s="374"/>
    </row>
    <row r="51" spans="1:2" ht="20.100000000000001" customHeight="1" thickBot="1">
      <c r="A51" s="36" t="s">
        <v>1027</v>
      </c>
      <c r="B51" s="32" t="s">
        <v>1028</v>
      </c>
    </row>
    <row r="52" spans="1:2" ht="20.100000000000001" customHeight="1" thickBot="1">
      <c r="A52" s="36" t="s">
        <v>1029</v>
      </c>
      <c r="B52" s="32" t="s">
        <v>1030</v>
      </c>
    </row>
    <row r="53" spans="1:2" ht="20.100000000000001" customHeight="1" thickBot="1">
      <c r="A53" s="36" t="s">
        <v>1031</v>
      </c>
      <c r="B53" s="32" t="s">
        <v>1032</v>
      </c>
    </row>
    <row r="54" spans="1:2" ht="20.100000000000001" customHeight="1" thickBot="1">
      <c r="A54" s="36" t="s">
        <v>1033</v>
      </c>
      <c r="B54" s="32" t="s">
        <v>1034</v>
      </c>
    </row>
    <row r="55" spans="1:2" ht="20.100000000000001" customHeight="1" thickBot="1">
      <c r="A55" s="36" t="s">
        <v>1035</v>
      </c>
      <c r="B55" s="32"/>
    </row>
    <row r="56" spans="1:2" ht="20.100000000000001" customHeight="1" thickBot="1">
      <c r="A56" s="36" t="s">
        <v>1036</v>
      </c>
      <c r="B56" s="32"/>
    </row>
    <row r="57" spans="1:2" ht="20.100000000000001" customHeight="1" thickBot="1">
      <c r="A57" s="36" t="s">
        <v>1037</v>
      </c>
      <c r="B57" s="32"/>
    </row>
    <row r="58" spans="1:2" ht="20.100000000000001" customHeight="1" thickBot="1">
      <c r="A58" s="36" t="s">
        <v>1038</v>
      </c>
      <c r="B58" s="32"/>
    </row>
    <row r="59" spans="1:2" ht="20.100000000000001" customHeight="1" thickBot="1">
      <c r="A59" s="36" t="s">
        <v>1039</v>
      </c>
      <c r="B59" s="32"/>
    </row>
    <row r="60" spans="1:2" ht="20.100000000000001" customHeight="1" thickBot="1">
      <c r="A60" s="36" t="s">
        <v>1040</v>
      </c>
      <c r="B60" s="32"/>
    </row>
    <row r="61" spans="1:2" ht="20.100000000000001" customHeight="1" thickBot="1">
      <c r="A61" s="36" t="s">
        <v>1041</v>
      </c>
      <c r="B61" s="32"/>
    </row>
    <row r="62" spans="1:2" ht="20.100000000000001" customHeight="1" thickBot="1">
      <c r="A62" s="378" t="s">
        <v>1042</v>
      </c>
      <c r="B62" s="374"/>
    </row>
    <row r="63" spans="1:2" ht="20.100000000000001" customHeight="1" thickBot="1">
      <c r="A63" s="31" t="s">
        <v>1043</v>
      </c>
      <c r="B63" s="379"/>
    </row>
    <row r="64" spans="1:2" ht="20.100000000000001" customHeight="1" thickBot="1">
      <c r="A64" s="31" t="s">
        <v>1044</v>
      </c>
      <c r="B64" s="380"/>
    </row>
    <row r="65" spans="1:2" ht="20.100000000000001" customHeight="1" thickBot="1">
      <c r="A65" s="31" t="s">
        <v>1045</v>
      </c>
      <c r="B65" s="380"/>
    </row>
    <row r="66" spans="1:2" ht="20.100000000000001" customHeight="1" thickBot="1">
      <c r="A66" s="31" t="s">
        <v>1046</v>
      </c>
      <c r="B66" s="380"/>
    </row>
    <row r="67" spans="1:2" ht="20.100000000000001" customHeight="1" thickBot="1">
      <c r="A67" s="31" t="s">
        <v>1047</v>
      </c>
      <c r="B67" s="380"/>
    </row>
    <row r="68" spans="1:2" ht="20.100000000000001" customHeight="1" thickBot="1">
      <c r="A68" s="31" t="s">
        <v>1048</v>
      </c>
      <c r="B68" s="381"/>
    </row>
    <row r="69" spans="1:2" ht="21.95" customHeight="1" thickBot="1">
      <c r="A69" s="373" t="s">
        <v>1049</v>
      </c>
      <c r="B69" s="374"/>
    </row>
    <row r="70" spans="1:2" ht="33.75" customHeight="1" thickBot="1">
      <c r="A70" s="29" t="s">
        <v>1050</v>
      </c>
      <c r="B70" s="29" t="s">
        <v>1051</v>
      </c>
    </row>
    <row r="71" spans="1:2" ht="30" customHeight="1" thickBot="1">
      <c r="A71" s="371" t="s">
        <v>1052</v>
      </c>
      <c r="B71" s="29" t="s">
        <v>1053</v>
      </c>
    </row>
    <row r="72" spans="1:2" ht="30" customHeight="1" thickBot="1">
      <c r="A72" s="372"/>
      <c r="B72" s="29" t="s">
        <v>1054</v>
      </c>
    </row>
    <row r="73" spans="1:2" ht="21.95" customHeight="1" thickBot="1">
      <c r="A73" s="373" t="s">
        <v>1055</v>
      </c>
      <c r="B73" s="374"/>
    </row>
    <row r="74" spans="1:2" ht="39.75" customHeight="1" thickBot="1">
      <c r="A74" s="31"/>
      <c r="B74" s="43" t="s">
        <v>1056</v>
      </c>
    </row>
    <row r="75" spans="1:2" ht="21.95" customHeight="1" thickBot="1">
      <c r="A75" s="373" t="s">
        <v>1057</v>
      </c>
      <c r="B75" s="374"/>
    </row>
    <row r="76" spans="1:2" ht="21.95" customHeight="1" thickBot="1">
      <c r="A76" s="31"/>
      <c r="B76" s="44" t="s">
        <v>1058</v>
      </c>
    </row>
    <row r="77" spans="1:2" ht="21.95" customHeight="1" thickBot="1">
      <c r="A77" s="31"/>
      <c r="B77" s="44" t="s">
        <v>1059</v>
      </c>
    </row>
    <row r="78" spans="1:2" ht="21.95" customHeight="1" thickBot="1">
      <c r="A78" s="31"/>
      <c r="B78" s="44" t="s">
        <v>1060</v>
      </c>
    </row>
    <row r="80" spans="1:2">
      <c r="B80" s="45"/>
    </row>
  </sheetData>
  <mergeCells count="21">
    <mergeCell ref="A38:B38"/>
    <mergeCell ref="A1:A2"/>
    <mergeCell ref="B1:B2"/>
    <mergeCell ref="A3:B3"/>
    <mergeCell ref="A7:B7"/>
    <mergeCell ref="A8:B8"/>
    <mergeCell ref="A9:B9"/>
    <mergeCell ref="A14:B14"/>
    <mergeCell ref="A15:B15"/>
    <mergeCell ref="A18:B18"/>
    <mergeCell ref="A20:A21"/>
    <mergeCell ref="A27:B27"/>
    <mergeCell ref="A71:A72"/>
    <mergeCell ref="A73:B73"/>
    <mergeCell ref="A75:B75"/>
    <mergeCell ref="A39:A40"/>
    <mergeCell ref="A41:B41"/>
    <mergeCell ref="A50:B50"/>
    <mergeCell ref="A62:B62"/>
    <mergeCell ref="B63:B68"/>
    <mergeCell ref="A69:B69"/>
  </mergeCells>
  <hyperlinks>
    <hyperlink ref="A1:A2" r:id="rId1" display="GeoFootprint" xr:uid="{FDA397A1-5F42-D04E-9922-AE1E3693A32C}"/>
    <hyperlink ref="B1:B2" r:id="rId2" display="Cool Farm Tool " xr:uid="{C9D9679D-FB26-0D41-8E61-C39694E687B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F527-7D88-5340-A200-3CEBE6202F10}">
  <dimension ref="A1:E41"/>
  <sheetViews>
    <sheetView workbookViewId="0">
      <selection activeCell="C46" sqref="C46"/>
    </sheetView>
  </sheetViews>
  <sheetFormatPr defaultColWidth="10.875" defaultRowHeight="12.95"/>
  <cols>
    <col min="1" max="1" width="90.375" style="1" customWidth="1"/>
    <col min="2" max="4" width="10.875" style="1"/>
    <col min="5" max="5" width="60.375" style="1" customWidth="1"/>
    <col min="6" max="16384" width="10.875" style="1"/>
  </cols>
  <sheetData>
    <row r="1" spans="1:5" ht="26.1">
      <c r="A1" s="2" t="s">
        <v>1061</v>
      </c>
      <c r="B1" s="1" t="s">
        <v>1062</v>
      </c>
      <c r="C1" s="1" t="s">
        <v>1063</v>
      </c>
      <c r="D1" s="1" t="s">
        <v>1064</v>
      </c>
      <c r="E1" s="1" t="s">
        <v>1065</v>
      </c>
    </row>
    <row r="2" spans="1:5">
      <c r="C2" s="1" t="s">
        <v>1066</v>
      </c>
      <c r="D2" s="1">
        <f>220*0.7</f>
        <v>154</v>
      </c>
    </row>
    <row r="3" spans="1:5">
      <c r="A3" s="2" t="s">
        <v>1067</v>
      </c>
    </row>
    <row r="4" spans="1:5">
      <c r="A4" s="1" t="s">
        <v>1068</v>
      </c>
      <c r="B4" s="1">
        <v>2</v>
      </c>
      <c r="C4" s="1">
        <f>220*B4</f>
        <v>440</v>
      </c>
      <c r="D4" s="1">
        <f>0.7*C4</f>
        <v>308</v>
      </c>
    </row>
    <row r="6" spans="1:5">
      <c r="A6" s="2" t="s">
        <v>1069</v>
      </c>
    </row>
    <row r="7" spans="1:5">
      <c r="A7" s="1" t="s">
        <v>1070</v>
      </c>
      <c r="B7" s="1">
        <v>0</v>
      </c>
      <c r="C7" s="1">
        <f>220*B7</f>
        <v>0</v>
      </c>
      <c r="D7" s="1">
        <f>0.7*C7</f>
        <v>0</v>
      </c>
    </row>
    <row r="8" spans="1:5" ht="26.1">
      <c r="A8" s="1" t="s">
        <v>1071</v>
      </c>
      <c r="B8" s="1">
        <v>4</v>
      </c>
      <c r="C8" s="1">
        <f>220*B8</f>
        <v>880</v>
      </c>
      <c r="D8" s="1">
        <f>0.7*C8</f>
        <v>616</v>
      </c>
    </row>
    <row r="9" spans="1:5" ht="26.1">
      <c r="A9" s="1" t="s">
        <v>1072</v>
      </c>
      <c r="B9" s="1">
        <v>2</v>
      </c>
      <c r="C9" s="1">
        <f>220*B9</f>
        <v>440</v>
      </c>
      <c r="D9" s="1">
        <f>0.7*C9</f>
        <v>308</v>
      </c>
    </row>
    <row r="10" spans="1:5" ht="26.1">
      <c r="A10" s="3" t="s">
        <v>1073</v>
      </c>
    </row>
    <row r="12" spans="1:5">
      <c r="A12" s="2" t="s">
        <v>1074</v>
      </c>
    </row>
    <row r="13" spans="1:5" ht="26.1">
      <c r="A13" s="1" t="s">
        <v>1075</v>
      </c>
    </row>
    <row r="14" spans="1:5" ht="26.1">
      <c r="A14" s="4" t="s">
        <v>1076</v>
      </c>
      <c r="B14" s="4">
        <v>15</v>
      </c>
      <c r="C14" s="4">
        <f t="shared" ref="C14:C20" si="0">220*B14</f>
        <v>3300</v>
      </c>
      <c r="D14" s="4">
        <f t="shared" ref="D14:D20" si="1">0.7*C14</f>
        <v>2310</v>
      </c>
      <c r="E14" s="4" t="s">
        <v>1077</v>
      </c>
    </row>
    <row r="15" spans="1:5">
      <c r="A15" s="4" t="s">
        <v>1078</v>
      </c>
      <c r="B15" s="4">
        <v>15</v>
      </c>
      <c r="C15" s="4">
        <f t="shared" si="0"/>
        <v>3300</v>
      </c>
      <c r="D15" s="4">
        <f t="shared" si="1"/>
        <v>2310</v>
      </c>
      <c r="E15" s="4" t="s">
        <v>1077</v>
      </c>
    </row>
    <row r="16" spans="1:5" ht="26.1">
      <c r="A16" s="1" t="s">
        <v>1079</v>
      </c>
      <c r="B16" s="1">
        <v>3</v>
      </c>
      <c r="C16" s="1">
        <f t="shared" si="0"/>
        <v>660</v>
      </c>
      <c r="D16" s="1">
        <f t="shared" si="1"/>
        <v>461.99999999999994</v>
      </c>
    </row>
    <row r="17" spans="1:4" ht="20.100000000000001" customHeight="1">
      <c r="A17" s="1" t="s">
        <v>1080</v>
      </c>
      <c r="B17" s="1">
        <v>16</v>
      </c>
      <c r="C17" s="1">
        <f t="shared" si="0"/>
        <v>3520</v>
      </c>
      <c r="D17" s="1">
        <f t="shared" si="1"/>
        <v>2464</v>
      </c>
    </row>
    <row r="18" spans="1:4">
      <c r="A18" s="1" t="s">
        <v>1081</v>
      </c>
      <c r="B18" s="1">
        <v>2</v>
      </c>
      <c r="C18" s="1">
        <f t="shared" si="0"/>
        <v>440</v>
      </c>
      <c r="D18" s="1">
        <f t="shared" si="1"/>
        <v>308</v>
      </c>
    </row>
    <row r="19" spans="1:4">
      <c r="A19" s="1" t="s">
        <v>1082</v>
      </c>
      <c r="B19" s="1">
        <v>3</v>
      </c>
      <c r="C19" s="1">
        <f t="shared" si="0"/>
        <v>660</v>
      </c>
      <c r="D19" s="1">
        <f t="shared" si="1"/>
        <v>461.99999999999994</v>
      </c>
    </row>
    <row r="20" spans="1:4">
      <c r="A20" s="1" t="s">
        <v>1083</v>
      </c>
      <c r="B20" s="1">
        <v>6</v>
      </c>
      <c r="C20" s="1">
        <f t="shared" si="0"/>
        <v>1320</v>
      </c>
      <c r="D20" s="1">
        <f t="shared" si="1"/>
        <v>923.99999999999989</v>
      </c>
    </row>
    <row r="22" spans="1:4">
      <c r="A22" s="2" t="s">
        <v>1084</v>
      </c>
    </row>
    <row r="23" spans="1:4">
      <c r="A23" s="1" t="s">
        <v>1085</v>
      </c>
      <c r="B23" s="1">
        <v>0</v>
      </c>
      <c r="C23" s="1">
        <f>220*B23</f>
        <v>0</v>
      </c>
      <c r="D23" s="1">
        <f>0.7*C23</f>
        <v>0</v>
      </c>
    </row>
    <row r="24" spans="1:4" ht="15" customHeight="1">
      <c r="A24" s="1" t="s">
        <v>1086</v>
      </c>
      <c r="B24" s="1">
        <v>12</v>
      </c>
      <c r="C24" s="1">
        <f>220*B24</f>
        <v>2640</v>
      </c>
      <c r="D24" s="1">
        <f>0.7*C24</f>
        <v>1847.9999999999998</v>
      </c>
    </row>
    <row r="26" spans="1:4">
      <c r="A26" s="1" t="s">
        <v>1087</v>
      </c>
    </row>
    <row r="27" spans="1:4">
      <c r="A27" s="1" t="s">
        <v>1088</v>
      </c>
      <c r="B27" s="1">
        <v>4</v>
      </c>
      <c r="C27" s="1">
        <f>220*B27</f>
        <v>880</v>
      </c>
      <c r="D27" s="1">
        <f>0.7*C27</f>
        <v>616</v>
      </c>
    </row>
    <row r="28" spans="1:4">
      <c r="A28" s="1" t="s">
        <v>1089</v>
      </c>
      <c r="B28" s="1">
        <v>1</v>
      </c>
      <c r="C28" s="1">
        <f>220*B28</f>
        <v>220</v>
      </c>
      <c r="D28" s="1">
        <f>0.7*C28</f>
        <v>154</v>
      </c>
    </row>
    <row r="29" spans="1:4">
      <c r="A29" s="1" t="s">
        <v>1090</v>
      </c>
      <c r="B29" s="1">
        <v>2</v>
      </c>
      <c r="C29" s="1">
        <f>220*B29</f>
        <v>440</v>
      </c>
      <c r="D29" s="1">
        <f>0.7*C29</f>
        <v>308</v>
      </c>
    </row>
    <row r="30" spans="1:4">
      <c r="A30" s="1" t="s">
        <v>1091</v>
      </c>
      <c r="B30" s="1">
        <v>3</v>
      </c>
      <c r="C30" s="1">
        <f>220*B30</f>
        <v>660</v>
      </c>
      <c r="D30" s="1">
        <f>0.7*C30</f>
        <v>461.99999999999994</v>
      </c>
    </row>
    <row r="31" spans="1:4">
      <c r="A31" s="1" t="s">
        <v>1092</v>
      </c>
      <c r="B31" s="1">
        <v>0</v>
      </c>
      <c r="C31" s="1">
        <f>220*B31</f>
        <v>0</v>
      </c>
      <c r="D31" s="1">
        <f>0.7*C31</f>
        <v>0</v>
      </c>
    </row>
    <row r="33" spans="1:5">
      <c r="A33" s="1" t="s">
        <v>1093</v>
      </c>
      <c r="B33" s="1">
        <f>SUM(B4:B31)</f>
        <v>90</v>
      </c>
      <c r="C33" s="1">
        <f>SUM(C4:C31)</f>
        <v>19800</v>
      </c>
      <c r="D33" s="1">
        <f>SUM(D4:D31)</f>
        <v>13860</v>
      </c>
    </row>
    <row r="35" spans="1:5">
      <c r="A35" s="1" t="s">
        <v>1094</v>
      </c>
      <c r="B35" s="1">
        <f>0.1*B33</f>
        <v>9</v>
      </c>
      <c r="C35" s="1">
        <f>0.1*C33</f>
        <v>1980</v>
      </c>
      <c r="D35" s="1">
        <f>0.1*D33</f>
        <v>1386</v>
      </c>
      <c r="E35" s="1" t="s">
        <v>1095</v>
      </c>
    </row>
    <row r="37" spans="1:5" s="2" customFormat="1">
      <c r="A37" s="5" t="s">
        <v>270</v>
      </c>
      <c r="B37" s="5">
        <f>B35+B33</f>
        <v>99</v>
      </c>
      <c r="C37" s="5">
        <f>C35+C33</f>
        <v>21780</v>
      </c>
      <c r="D37" s="5">
        <f>D35+D33</f>
        <v>15246</v>
      </c>
    </row>
    <row r="41" spans="1:5">
      <c r="A41" s="4" t="s">
        <v>1096</v>
      </c>
      <c r="B41" s="4">
        <f>B37-B15-B14</f>
        <v>69</v>
      </c>
      <c r="C41" s="4">
        <f>C37-C15-C14</f>
        <v>15180</v>
      </c>
      <c r="D41" s="4">
        <f>D37-D15-D14</f>
        <v>10626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8869C-5057-FE4C-85CB-3A5987E0E449}">
  <dimension ref="A1:J86"/>
  <sheetViews>
    <sheetView showGridLines="0" zoomScale="110" zoomScaleNormal="110" workbookViewId="0">
      <selection activeCell="A59" sqref="A59"/>
    </sheetView>
  </sheetViews>
  <sheetFormatPr defaultColWidth="10.875" defaultRowHeight="12"/>
  <cols>
    <col min="1" max="4" width="23.125" style="7" customWidth="1"/>
    <col min="5" max="5" width="24.875" style="7" customWidth="1"/>
    <col min="6" max="8" width="23.125" style="7" customWidth="1"/>
    <col min="9" max="10" width="27" style="7" customWidth="1"/>
    <col min="11" max="11" width="21.875" style="7" customWidth="1"/>
    <col min="12" max="16384" width="10.875" style="7"/>
  </cols>
  <sheetData>
    <row r="1" spans="1:7" ht="12.95">
      <c r="A1" s="270" t="s">
        <v>18</v>
      </c>
      <c r="B1" s="78"/>
      <c r="C1" s="82"/>
      <c r="D1" s="82"/>
      <c r="E1" s="82"/>
      <c r="F1" s="82"/>
      <c r="G1" s="82"/>
    </row>
    <row r="2" spans="1:7" ht="12.95">
      <c r="A2" s="73"/>
      <c r="B2" s="73"/>
    </row>
    <row r="3" spans="1:7" ht="12.95">
      <c r="A3" s="73"/>
      <c r="B3" s="73"/>
    </row>
    <row r="4" spans="1:7" ht="12.95">
      <c r="A4" s="122" t="s">
        <v>19</v>
      </c>
      <c r="B4" s="123" t="s">
        <v>20</v>
      </c>
    </row>
    <row r="5" spans="1:7" ht="12.95">
      <c r="A5" s="122" t="s">
        <v>21</v>
      </c>
      <c r="B5" s="123" t="s">
        <v>22</v>
      </c>
    </row>
    <row r="6" spans="1:7" ht="12.95">
      <c r="A6" s="123" t="s">
        <v>23</v>
      </c>
      <c r="B6" s="123" t="s">
        <v>24</v>
      </c>
    </row>
    <row r="7" spans="1:7" ht="12.95">
      <c r="A7" s="123" t="s">
        <v>25</v>
      </c>
      <c r="B7" s="123" t="s">
        <v>26</v>
      </c>
    </row>
    <row r="8" spans="1:7" ht="12.95">
      <c r="A8" s="123" t="s">
        <v>27</v>
      </c>
      <c r="B8" s="123" t="s">
        <v>28</v>
      </c>
    </row>
    <row r="9" spans="1:7" ht="12.95">
      <c r="A9" s="73"/>
      <c r="B9" s="73"/>
    </row>
    <row r="10" spans="1:7" ht="12.95">
      <c r="A10" s="73" t="s">
        <v>29</v>
      </c>
      <c r="B10" s="73" t="s">
        <v>30</v>
      </c>
    </row>
    <row r="11" spans="1:7" ht="12.95">
      <c r="A11" s="73" t="s">
        <v>31</v>
      </c>
      <c r="B11" s="73" t="s">
        <v>32</v>
      </c>
    </row>
    <row r="12" spans="1:7" ht="12.95">
      <c r="A12" s="73" t="s">
        <v>33</v>
      </c>
      <c r="B12" s="73" t="s">
        <v>34</v>
      </c>
    </row>
    <row r="13" spans="1:7" ht="12.95">
      <c r="A13" s="73" t="s">
        <v>35</v>
      </c>
      <c r="B13" s="73" t="s">
        <v>36</v>
      </c>
      <c r="F13" s="11"/>
    </row>
    <row r="14" spans="1:7" ht="12.95">
      <c r="A14" s="73"/>
      <c r="B14" s="73" t="s">
        <v>37</v>
      </c>
      <c r="F14" s="11"/>
    </row>
    <row r="15" spans="1:7" ht="12.95">
      <c r="A15" s="73" t="s">
        <v>38</v>
      </c>
      <c r="B15" s="73" t="s">
        <v>39</v>
      </c>
      <c r="F15" s="11"/>
    </row>
    <row r="16" spans="1:7" ht="12.95">
      <c r="A16" s="73" t="s">
        <v>40</v>
      </c>
      <c r="B16" s="73" t="s">
        <v>39</v>
      </c>
      <c r="E16" s="28"/>
      <c r="F16" s="11"/>
    </row>
    <row r="17" spans="1:10">
      <c r="A17" s="9"/>
      <c r="F17" s="11"/>
    </row>
    <row r="18" spans="1:10" ht="12.95">
      <c r="A18" s="327" t="s">
        <v>41</v>
      </c>
      <c r="B18" s="328"/>
      <c r="F18" s="11"/>
    </row>
    <row r="19" spans="1:10" ht="12.95">
      <c r="A19" s="125" t="s">
        <v>42</v>
      </c>
      <c r="B19" s="126"/>
      <c r="F19" s="11"/>
    </row>
    <row r="20" spans="1:10" ht="12.95">
      <c r="A20" s="127" t="s">
        <v>43</v>
      </c>
      <c r="B20" s="128"/>
      <c r="F20" s="11"/>
    </row>
    <row r="21" spans="1:10" ht="12.95">
      <c r="G21" s="136" t="s">
        <v>44</v>
      </c>
    </row>
    <row r="22" spans="1:10" ht="12.95">
      <c r="A22" s="73"/>
      <c r="B22" s="150" t="s">
        <v>45</v>
      </c>
      <c r="C22" s="73"/>
      <c r="D22" s="329" t="s">
        <v>46</v>
      </c>
      <c r="E22" s="330"/>
      <c r="F22" s="131" t="s">
        <v>47</v>
      </c>
      <c r="G22" s="73"/>
      <c r="H22" s="132" t="s">
        <v>48</v>
      </c>
    </row>
    <row r="23" spans="1:10" s="23" customFormat="1" ht="12.95">
      <c r="A23" s="133" t="s">
        <v>49</v>
      </c>
      <c r="B23" s="134" t="s">
        <v>50</v>
      </c>
      <c r="C23" s="134" t="s">
        <v>51</v>
      </c>
      <c r="D23" s="331" t="s">
        <v>52</v>
      </c>
      <c r="E23" s="332"/>
      <c r="F23" s="135" t="s">
        <v>53</v>
      </c>
      <c r="G23" s="134" t="s">
        <v>54</v>
      </c>
      <c r="H23" s="132" t="s">
        <v>55</v>
      </c>
    </row>
    <row r="24" spans="1:10" ht="12.95">
      <c r="A24" s="73"/>
      <c r="B24" s="73" t="s">
        <v>56</v>
      </c>
      <c r="C24" s="136" t="s">
        <v>56</v>
      </c>
      <c r="D24" s="137" t="s">
        <v>57</v>
      </c>
      <c r="E24" s="138" t="s">
        <v>58</v>
      </c>
      <c r="F24" s="139" t="s">
        <v>59</v>
      </c>
      <c r="G24" s="138" t="s">
        <v>60</v>
      </c>
      <c r="H24" s="138"/>
    </row>
    <row r="25" spans="1:10" ht="12.95">
      <c r="E25" s="49"/>
      <c r="F25" s="56"/>
      <c r="I25" s="78" t="s">
        <v>61</v>
      </c>
      <c r="J25" s="77"/>
    </row>
    <row r="26" spans="1:10" ht="12.95">
      <c r="A26" s="143" t="s">
        <v>62</v>
      </c>
      <c r="B26" s="144" t="s">
        <v>63</v>
      </c>
      <c r="C26" s="144" t="s">
        <v>64</v>
      </c>
      <c r="D26" s="145">
        <v>10</v>
      </c>
      <c r="E26" s="146"/>
      <c r="F26" s="147">
        <v>32000</v>
      </c>
      <c r="G26" s="147">
        <v>185000</v>
      </c>
      <c r="H26" s="264">
        <f>F26/G26</f>
        <v>0.17297297297297298</v>
      </c>
    </row>
    <row r="27" spans="1:10" ht="12.95">
      <c r="A27" s="73"/>
      <c r="B27" s="144" t="s">
        <v>63</v>
      </c>
      <c r="C27" s="144" t="s">
        <v>65</v>
      </c>
      <c r="D27" s="145">
        <v>15</v>
      </c>
      <c r="E27" s="146"/>
      <c r="F27" s="147">
        <v>26000</v>
      </c>
      <c r="G27" s="147">
        <v>185000</v>
      </c>
      <c r="H27" s="264">
        <f>F27/G27</f>
        <v>0.14054054054054055</v>
      </c>
      <c r="I27" s="49"/>
    </row>
    <row r="28" spans="1:10" ht="12.95">
      <c r="A28" s="73"/>
      <c r="B28" s="144" t="s">
        <v>63</v>
      </c>
      <c r="C28" s="144" t="s">
        <v>66</v>
      </c>
      <c r="D28" s="145">
        <v>10</v>
      </c>
      <c r="E28" s="146"/>
      <c r="F28" s="147">
        <v>32000</v>
      </c>
      <c r="G28" s="147">
        <v>185000</v>
      </c>
      <c r="H28" s="264">
        <f>F28/G28</f>
        <v>0.17297297297297298</v>
      </c>
    </row>
    <row r="29" spans="1:10" ht="12.95">
      <c r="A29" s="265" t="s">
        <v>67</v>
      </c>
      <c r="B29" s="144"/>
      <c r="C29" s="144"/>
      <c r="D29" s="145"/>
      <c r="E29" s="146"/>
      <c r="F29" s="147"/>
      <c r="G29" s="148"/>
      <c r="H29" s="264" t="e">
        <f>F29/G29</f>
        <v>#DIV/0!</v>
      </c>
      <c r="I29" s="78" t="s">
        <v>68</v>
      </c>
      <c r="J29" s="77"/>
    </row>
    <row r="30" spans="1:10" s="9" customFormat="1" ht="12.95">
      <c r="A30" s="150"/>
      <c r="B30" s="150" t="s">
        <v>69</v>
      </c>
      <c r="C30" s="150"/>
      <c r="D30" s="150"/>
      <c r="E30" s="150"/>
      <c r="F30" s="151"/>
      <c r="G30" s="152"/>
      <c r="H30" s="153">
        <f>SUM(H26:H28)</f>
        <v>0.48648648648648651</v>
      </c>
      <c r="I30" s="46"/>
      <c r="J30" s="47"/>
    </row>
    <row r="31" spans="1:10" s="12" customFormat="1" ht="36.950000000000003" customHeight="1">
      <c r="A31" s="154"/>
      <c r="B31" s="123" t="s">
        <v>70</v>
      </c>
      <c r="C31" s="266"/>
      <c r="D31" s="266"/>
      <c r="E31" s="266" t="s">
        <v>71</v>
      </c>
      <c r="F31" s="155" t="s">
        <v>72</v>
      </c>
      <c r="G31" s="156" t="s">
        <v>73</v>
      </c>
      <c r="H31" s="199"/>
      <c r="I31" s="6"/>
      <c r="J31" s="6"/>
    </row>
    <row r="32" spans="1:10" s="12" customFormat="1" ht="66" customHeight="1">
      <c r="A32" s="154"/>
      <c r="B32" s="123" t="s">
        <v>74</v>
      </c>
      <c r="C32" s="335" t="s">
        <v>75</v>
      </c>
      <c r="D32" s="335"/>
      <c r="E32" s="336"/>
      <c r="F32" s="155" t="s">
        <v>76</v>
      </c>
      <c r="G32" s="156" t="s">
        <v>77</v>
      </c>
      <c r="H32" s="199"/>
      <c r="I32" s="6"/>
      <c r="J32" s="6"/>
    </row>
    <row r="33" spans="1:10" s="12" customFormat="1" ht="63" customHeight="1">
      <c r="A33" s="154"/>
      <c r="B33" s="1" t="s">
        <v>78</v>
      </c>
      <c r="C33" s="335" t="s">
        <v>79</v>
      </c>
      <c r="D33" s="335"/>
      <c r="E33" s="336"/>
      <c r="F33" s="155" t="s">
        <v>80</v>
      </c>
      <c r="G33" s="267" t="s">
        <v>81</v>
      </c>
      <c r="H33" s="199"/>
      <c r="I33" s="6"/>
      <c r="J33" s="6"/>
    </row>
    <row r="34" spans="1:10" s="12" customFormat="1" ht="12.95">
      <c r="A34" s="154"/>
      <c r="B34" s="154"/>
      <c r="C34" s="154"/>
      <c r="D34" s="154"/>
      <c r="E34" s="154"/>
      <c r="F34" s="159"/>
      <c r="G34" s="160"/>
      <c r="H34" s="199"/>
      <c r="I34" s="6"/>
      <c r="J34" s="6"/>
    </row>
    <row r="35" spans="1:10" s="6" customFormat="1" ht="12.95">
      <c r="A35" s="123"/>
      <c r="B35" s="123"/>
      <c r="C35" s="123"/>
      <c r="D35" s="123"/>
      <c r="E35" s="123"/>
      <c r="F35" s="159"/>
      <c r="G35" s="160"/>
      <c r="H35" s="123"/>
    </row>
    <row r="36" spans="1:10" s="6" customFormat="1" ht="12.95">
      <c r="A36" s="143" t="s">
        <v>82</v>
      </c>
      <c r="B36" s="144"/>
      <c r="C36" s="144" t="s">
        <v>64</v>
      </c>
      <c r="D36" s="145">
        <v>10</v>
      </c>
      <c r="E36" s="163"/>
      <c r="F36" s="155">
        <v>68000</v>
      </c>
      <c r="G36" s="155">
        <v>200000</v>
      </c>
      <c r="H36" s="264">
        <f>F36/G36</f>
        <v>0.34</v>
      </c>
    </row>
    <row r="37" spans="1:10" s="6" customFormat="1" ht="12.95">
      <c r="A37" s="123"/>
      <c r="B37" s="144"/>
      <c r="C37" s="144" t="s">
        <v>65</v>
      </c>
      <c r="D37" s="145">
        <v>15</v>
      </c>
      <c r="E37" s="163"/>
      <c r="F37" s="155">
        <v>50000</v>
      </c>
      <c r="G37" s="155">
        <v>200000</v>
      </c>
      <c r="H37" s="264">
        <f>F37/G37</f>
        <v>0.25</v>
      </c>
    </row>
    <row r="38" spans="1:10" s="6" customFormat="1" ht="12.95">
      <c r="A38" s="123"/>
      <c r="B38" s="144"/>
      <c r="C38" s="144" t="s">
        <v>66</v>
      </c>
      <c r="D38" s="145">
        <v>10</v>
      </c>
      <c r="E38" s="163"/>
      <c r="F38" s="155">
        <v>26000</v>
      </c>
      <c r="G38" s="155">
        <v>200000</v>
      </c>
      <c r="H38" s="264">
        <f>F38/G38</f>
        <v>0.13</v>
      </c>
    </row>
    <row r="39" spans="1:10" s="6" customFormat="1" ht="12.95">
      <c r="A39" s="123"/>
      <c r="B39" s="144"/>
      <c r="C39" s="162"/>
      <c r="D39" s="145"/>
      <c r="E39" s="163"/>
      <c r="F39" s="164"/>
      <c r="G39" s="165"/>
      <c r="H39" s="264" t="e">
        <f>F39/G39</f>
        <v>#DIV/0!</v>
      </c>
    </row>
    <row r="40" spans="1:10" s="12" customFormat="1" ht="12.95">
      <c r="A40" s="154"/>
      <c r="B40" s="154" t="s">
        <v>83</v>
      </c>
      <c r="C40" s="154"/>
      <c r="D40" s="154"/>
      <c r="E40" s="154"/>
      <c r="F40" s="159"/>
      <c r="G40" s="160"/>
      <c r="H40" s="166">
        <f>SUM(H36:H38)</f>
        <v>0.72000000000000008</v>
      </c>
      <c r="I40" s="47"/>
      <c r="J40" s="47"/>
    </row>
    <row r="41" spans="1:10" s="12" customFormat="1" ht="12.95">
      <c r="A41" s="154"/>
      <c r="B41" s="123" t="s">
        <v>84</v>
      </c>
      <c r="C41" s="154"/>
      <c r="D41" s="154"/>
      <c r="E41" s="154"/>
      <c r="F41" s="155"/>
      <c r="G41" s="156"/>
      <c r="H41" s="268"/>
    </row>
    <row r="42" spans="1:10" s="12" customFormat="1" ht="12.95">
      <c r="A42" s="154"/>
      <c r="B42" s="123" t="s">
        <v>85</v>
      </c>
      <c r="C42" s="154"/>
      <c r="D42" s="154"/>
      <c r="E42" s="154"/>
      <c r="F42" s="155"/>
      <c r="G42" s="156"/>
      <c r="H42" s="268"/>
      <c r="I42" s="50"/>
    </row>
    <row r="43" spans="1:10" s="12" customFormat="1" ht="12.95">
      <c r="A43" s="154"/>
      <c r="B43" s="123" t="s">
        <v>74</v>
      </c>
      <c r="C43" s="154"/>
      <c r="D43" s="154"/>
      <c r="E43" s="154"/>
      <c r="F43" s="155"/>
      <c r="G43" s="156"/>
      <c r="H43" s="268"/>
      <c r="I43" s="50"/>
    </row>
    <row r="44" spans="1:10" s="12" customFormat="1" ht="12.95">
      <c r="A44" s="154"/>
      <c r="B44" s="123" t="s">
        <v>78</v>
      </c>
      <c r="C44" s="154"/>
      <c r="D44" s="154"/>
      <c r="E44" s="154"/>
      <c r="F44" s="155"/>
      <c r="G44" s="156"/>
      <c r="H44" s="268"/>
      <c r="I44" s="50"/>
    </row>
    <row r="45" spans="1:10" s="12" customFormat="1" ht="12.95">
      <c r="A45" s="154"/>
      <c r="B45" s="154"/>
      <c r="C45" s="154"/>
      <c r="D45" s="154"/>
      <c r="E45" s="154"/>
      <c r="F45" s="159"/>
      <c r="G45" s="160"/>
      <c r="H45" s="199"/>
    </row>
    <row r="46" spans="1:10" s="6" customFormat="1" ht="12.95">
      <c r="A46" s="200"/>
      <c r="B46" s="123"/>
      <c r="C46" s="123"/>
      <c r="D46" s="123"/>
      <c r="E46" s="123"/>
      <c r="F46" s="159"/>
      <c r="G46" s="160"/>
      <c r="H46" s="269"/>
    </row>
    <row r="47" spans="1:10" s="6" customFormat="1" ht="12.95">
      <c r="A47" s="143" t="s">
        <v>86</v>
      </c>
      <c r="B47" s="144"/>
      <c r="C47" s="144" t="s">
        <v>64</v>
      </c>
      <c r="D47" s="145">
        <v>10</v>
      </c>
      <c r="E47" s="163"/>
      <c r="F47" s="155">
        <v>72000</v>
      </c>
      <c r="G47" s="155">
        <v>210000</v>
      </c>
      <c r="H47" s="264">
        <f>F47/G47</f>
        <v>0.34285714285714286</v>
      </c>
    </row>
    <row r="48" spans="1:10" s="6" customFormat="1" ht="12.95">
      <c r="A48" s="123"/>
      <c r="B48" s="144"/>
      <c r="C48" s="144" t="s">
        <v>65</v>
      </c>
      <c r="D48" s="145">
        <v>15</v>
      </c>
      <c r="E48" s="163"/>
      <c r="F48" s="155">
        <v>55000</v>
      </c>
      <c r="G48" s="155">
        <v>210000</v>
      </c>
      <c r="H48" s="264">
        <f>F48/G48</f>
        <v>0.26190476190476192</v>
      </c>
    </row>
    <row r="49" spans="1:10" s="6" customFormat="1" ht="12.95">
      <c r="A49" s="123"/>
      <c r="B49" s="144"/>
      <c r="C49" s="144" t="s">
        <v>66</v>
      </c>
      <c r="D49" s="145">
        <v>10</v>
      </c>
      <c r="E49" s="163"/>
      <c r="F49" s="155">
        <v>18000</v>
      </c>
      <c r="G49" s="155">
        <v>210000</v>
      </c>
      <c r="H49" s="264">
        <f>F49/G49</f>
        <v>8.5714285714285715E-2</v>
      </c>
    </row>
    <row r="50" spans="1:10" s="6" customFormat="1" ht="12.95">
      <c r="A50" s="123"/>
      <c r="B50" s="144"/>
      <c r="C50" s="162"/>
      <c r="D50" s="145"/>
      <c r="E50" s="163"/>
      <c r="F50" s="164"/>
      <c r="G50" s="165"/>
      <c r="H50" s="264" t="e">
        <f>F50/G50</f>
        <v>#DIV/0!</v>
      </c>
    </row>
    <row r="51" spans="1:10" s="12" customFormat="1" ht="12.95">
      <c r="A51" s="154"/>
      <c r="B51" s="154" t="s">
        <v>87</v>
      </c>
      <c r="C51" s="154"/>
      <c r="D51" s="154"/>
      <c r="E51" s="154"/>
      <c r="F51" s="159"/>
      <c r="G51" s="160"/>
      <c r="H51" s="166">
        <f>SUM(H47:H49)</f>
        <v>0.69047619047619058</v>
      </c>
      <c r="I51" s="47"/>
      <c r="J51" s="47"/>
    </row>
    <row r="52" spans="1:10" s="12" customFormat="1" ht="12.95">
      <c r="A52" s="154"/>
      <c r="B52" s="123" t="s">
        <v>84</v>
      </c>
      <c r="C52" s="154"/>
      <c r="D52" s="154"/>
      <c r="E52" s="154"/>
      <c r="F52" s="155"/>
      <c r="G52" s="156"/>
      <c r="H52" s="268"/>
    </row>
    <row r="53" spans="1:10" s="12" customFormat="1" ht="12.95">
      <c r="A53" s="154"/>
      <c r="B53" s="123" t="s">
        <v>85</v>
      </c>
      <c r="C53" s="154"/>
      <c r="D53" s="154"/>
      <c r="E53" s="154"/>
      <c r="F53" s="155"/>
      <c r="G53" s="156"/>
      <c r="H53" s="199"/>
      <c r="I53" s="50"/>
    </row>
    <row r="54" spans="1:10" s="12" customFormat="1" ht="12.95">
      <c r="A54" s="154"/>
      <c r="B54" s="123" t="s">
        <v>74</v>
      </c>
      <c r="C54" s="154"/>
      <c r="D54" s="154"/>
      <c r="E54" s="154"/>
      <c r="F54" s="155"/>
      <c r="G54" s="156"/>
      <c r="H54" s="199"/>
      <c r="I54" s="50"/>
    </row>
    <row r="55" spans="1:10" s="12" customFormat="1" ht="12.95">
      <c r="A55" s="154"/>
      <c r="B55" s="123" t="s">
        <v>78</v>
      </c>
      <c r="C55" s="154"/>
      <c r="D55" s="154"/>
      <c r="E55" s="154"/>
      <c r="F55" s="155"/>
      <c r="G55" s="156"/>
      <c r="H55" s="199"/>
      <c r="I55" s="50"/>
    </row>
    <row r="56" spans="1:10" s="9" customFormat="1">
      <c r="H56" s="13"/>
    </row>
    <row r="58" spans="1:10" ht="12.95">
      <c r="A58" s="150" t="s">
        <v>88</v>
      </c>
      <c r="B58" s="73" t="s">
        <v>89</v>
      </c>
      <c r="C58" s="73"/>
      <c r="D58" s="73"/>
      <c r="E58" s="73"/>
      <c r="F58" s="73"/>
      <c r="G58" s="73"/>
    </row>
    <row r="59" spans="1:10" ht="12.95">
      <c r="A59" s="169" t="s">
        <v>90</v>
      </c>
      <c r="B59" s="170" t="s">
        <v>91</v>
      </c>
      <c r="C59" s="262">
        <v>1</v>
      </c>
      <c r="D59" s="262">
        <v>2</v>
      </c>
      <c r="E59" s="263">
        <v>3</v>
      </c>
      <c r="F59" s="173" t="str">
        <f>F23</f>
        <v>kg HHP applied</v>
      </c>
      <c r="G59" s="173" t="str">
        <f>G23</f>
        <v>ha of harvested land</v>
      </c>
    </row>
    <row r="60" spans="1:10" ht="141.94999999999999" customHeight="1">
      <c r="A60" s="174" t="s">
        <v>92</v>
      </c>
      <c r="B60" s="175" t="s">
        <v>93</v>
      </c>
      <c r="C60" s="176" t="s">
        <v>94</v>
      </c>
      <c r="D60" s="176" t="s">
        <v>95</v>
      </c>
      <c r="E60" s="177" t="s">
        <v>96</v>
      </c>
      <c r="F60" s="178">
        <v>3</v>
      </c>
      <c r="G60" s="178">
        <v>3</v>
      </c>
      <c r="H60" s="333" t="s">
        <v>97</v>
      </c>
    </row>
    <row r="61" spans="1:10" ht="77.099999999999994" customHeight="1">
      <c r="A61" s="174" t="s">
        <v>98</v>
      </c>
      <c r="B61" s="175" t="s">
        <v>99</v>
      </c>
      <c r="C61" s="176" t="s">
        <v>100</v>
      </c>
      <c r="D61" s="176" t="s">
        <v>101</v>
      </c>
      <c r="E61" s="177" t="s">
        <v>102</v>
      </c>
      <c r="F61" s="178">
        <v>1</v>
      </c>
      <c r="G61" s="178">
        <v>3</v>
      </c>
      <c r="H61" s="333"/>
    </row>
    <row r="62" spans="1:10" ht="117">
      <c r="A62" s="175" t="s">
        <v>103</v>
      </c>
      <c r="B62" s="175" t="s">
        <v>104</v>
      </c>
      <c r="C62" s="175" t="s">
        <v>105</v>
      </c>
      <c r="D62" s="175" t="s">
        <v>106</v>
      </c>
      <c r="E62" s="175" t="s">
        <v>107</v>
      </c>
      <c r="F62" s="178">
        <v>1</v>
      </c>
      <c r="G62" s="178">
        <v>2</v>
      </c>
      <c r="H62" s="333"/>
    </row>
    <row r="63" spans="1:10" ht="12.95">
      <c r="A63" s="174" t="s">
        <v>108</v>
      </c>
      <c r="B63" s="179"/>
      <c r="C63" s="179"/>
      <c r="D63" s="73"/>
      <c r="E63" s="180" t="s">
        <v>109</v>
      </c>
      <c r="F63" s="181">
        <f>SUM(F60:F62)</f>
        <v>5</v>
      </c>
      <c r="G63" s="182">
        <f>SUM(G60:G62)</f>
        <v>8</v>
      </c>
    </row>
    <row r="64" spans="1:10" ht="12.95">
      <c r="A64" s="73"/>
      <c r="B64" s="73"/>
      <c r="C64" s="73"/>
      <c r="D64" s="73"/>
      <c r="E64" s="180" t="s">
        <v>110</v>
      </c>
      <c r="F64" s="337" t="s">
        <v>111</v>
      </c>
      <c r="G64" s="338"/>
    </row>
    <row r="65" spans="1:9" ht="48" customHeight="1">
      <c r="E65" s="10"/>
      <c r="F65" s="340" t="s">
        <v>112</v>
      </c>
      <c r="G65" s="340"/>
      <c r="H65" s="340"/>
    </row>
    <row r="66" spans="1:9" ht="12" customHeight="1">
      <c r="E66" s="10"/>
    </row>
    <row r="67" spans="1:9" ht="12.95">
      <c r="A67" s="150" t="s">
        <v>113</v>
      </c>
      <c r="B67" s="73"/>
      <c r="C67" s="73"/>
      <c r="D67" s="73"/>
      <c r="E67" s="180"/>
      <c r="F67" s="180"/>
      <c r="G67" s="73"/>
      <c r="H67" s="73"/>
    </row>
    <row r="68" spans="1:9" ht="12.95">
      <c r="A68" s="334" t="s">
        <v>114</v>
      </c>
      <c r="B68" s="334"/>
      <c r="C68" s="334"/>
      <c r="D68" s="334"/>
      <c r="E68" s="334"/>
      <c r="F68" s="334"/>
      <c r="G68" s="334"/>
      <c r="H68" s="334"/>
    </row>
    <row r="69" spans="1:9">
      <c r="A69" s="51"/>
      <c r="B69" s="51"/>
      <c r="C69" s="51"/>
      <c r="D69" s="51"/>
      <c r="E69" s="51"/>
      <c r="F69" s="51"/>
      <c r="G69" s="51"/>
      <c r="H69" s="51"/>
    </row>
    <row r="70" spans="1:9" s="9" customFormat="1" ht="12.95">
      <c r="A70" s="150" t="s">
        <v>115</v>
      </c>
      <c r="B70" s="150"/>
      <c r="C70" s="150"/>
      <c r="D70" s="150"/>
      <c r="E70" s="150"/>
      <c r="F70" s="150"/>
      <c r="G70" s="150"/>
      <c r="H70" s="150"/>
    </row>
    <row r="71" spans="1:9" ht="74.099999999999994" customHeight="1">
      <c r="A71" s="339" t="s">
        <v>116</v>
      </c>
      <c r="B71" s="339"/>
      <c r="C71" s="339"/>
      <c r="D71" s="339"/>
      <c r="E71" s="339"/>
      <c r="F71" s="339"/>
      <c r="G71" s="339"/>
      <c r="H71" s="339"/>
      <c r="I71" s="8"/>
    </row>
    <row r="72" spans="1:9" ht="12" customHeight="1">
      <c r="A72" s="1"/>
      <c r="B72" s="73"/>
      <c r="C72" s="1"/>
      <c r="D72" s="1"/>
      <c r="E72" s="73"/>
      <c r="F72" s="1"/>
      <c r="G72" s="1"/>
      <c r="H72" s="1"/>
      <c r="I72" s="8"/>
    </row>
    <row r="73" spans="1:9" ht="12.95">
      <c r="A73" s="150" t="s">
        <v>117</v>
      </c>
      <c r="B73" s="73"/>
      <c r="C73" s="150"/>
      <c r="D73" s="73"/>
      <c r="E73" s="73"/>
      <c r="F73" s="73"/>
      <c r="G73" s="73"/>
      <c r="H73" s="73"/>
    </row>
    <row r="74" spans="1:9" ht="108" customHeight="1">
      <c r="A74" s="339" t="s">
        <v>118</v>
      </c>
      <c r="B74" s="339"/>
      <c r="C74" s="339"/>
      <c r="D74" s="339"/>
      <c r="E74" s="339"/>
      <c r="F74" s="339"/>
      <c r="G74" s="339"/>
      <c r="H74" s="339"/>
    </row>
    <row r="75" spans="1:9" ht="12" customHeight="1">
      <c r="A75" s="184"/>
      <c r="B75" s="184"/>
      <c r="C75" s="184"/>
      <c r="D75" s="184"/>
      <c r="E75" s="184"/>
      <c r="F75" s="184"/>
      <c r="G75" s="184"/>
      <c r="H75" s="184"/>
    </row>
    <row r="76" spans="1:9" ht="12.95">
      <c r="A76" s="150" t="s">
        <v>119</v>
      </c>
      <c r="B76" s="186"/>
      <c r="C76" s="73"/>
      <c r="D76" s="73"/>
      <c r="E76" s="73"/>
      <c r="F76" s="73"/>
      <c r="G76" s="73"/>
      <c r="H76" s="73"/>
    </row>
    <row r="77" spans="1:9" ht="27.95" customHeight="1">
      <c r="A77" s="339" t="s">
        <v>120</v>
      </c>
      <c r="B77" s="339"/>
      <c r="C77" s="339"/>
      <c r="D77" s="339"/>
      <c r="E77" s="339"/>
      <c r="F77" s="339"/>
      <c r="G77" s="339"/>
      <c r="H77" s="339"/>
    </row>
    <row r="78" spans="1:9" ht="12.95">
      <c r="A78" s="73"/>
      <c r="B78" s="73"/>
      <c r="C78" s="73"/>
      <c r="D78" s="73"/>
      <c r="E78" s="73"/>
      <c r="F78" s="73"/>
      <c r="G78" s="73"/>
      <c r="H78" s="73"/>
    </row>
    <row r="79" spans="1:9" ht="12.95">
      <c r="A79" s="150" t="s">
        <v>121</v>
      </c>
      <c r="B79" s="150"/>
      <c r="C79" s="73"/>
      <c r="D79" s="73"/>
      <c r="E79" s="73"/>
      <c r="F79" s="73"/>
      <c r="G79" s="73"/>
      <c r="H79" s="73"/>
    </row>
    <row r="80" spans="1:9" ht="14.1" customHeight="1">
      <c r="A80" s="339" t="s">
        <v>122</v>
      </c>
      <c r="B80" s="339"/>
      <c r="C80" s="339"/>
      <c r="D80" s="339"/>
      <c r="E80" s="339"/>
      <c r="F80" s="339"/>
      <c r="G80" s="339"/>
      <c r="H80" s="339"/>
    </row>
    <row r="81" spans="1:8" ht="15" customHeight="1">
      <c r="A81" s="339" t="s">
        <v>123</v>
      </c>
      <c r="B81" s="339"/>
      <c r="C81" s="339"/>
      <c r="D81" s="339"/>
      <c r="E81" s="339"/>
      <c r="F81" s="339"/>
      <c r="G81" s="339"/>
      <c r="H81" s="339"/>
    </row>
    <row r="82" spans="1:8" ht="12.95">
      <c r="A82" s="73"/>
      <c r="B82" s="73"/>
      <c r="C82" s="73"/>
      <c r="D82" s="73"/>
      <c r="E82" s="73"/>
      <c r="F82" s="73"/>
      <c r="G82" s="73"/>
      <c r="H82" s="73"/>
    </row>
    <row r="83" spans="1:8" ht="12.95">
      <c r="A83" s="73"/>
      <c r="B83" s="73"/>
      <c r="C83" s="73"/>
      <c r="D83" s="73"/>
      <c r="E83" s="73"/>
      <c r="F83" s="73"/>
      <c r="G83" s="73"/>
      <c r="H83" s="73"/>
    </row>
    <row r="84" spans="1:8" ht="12.95">
      <c r="A84" s="73"/>
      <c r="B84" s="73"/>
      <c r="C84" s="73"/>
      <c r="D84" s="73"/>
      <c r="E84" s="73"/>
      <c r="F84" s="73"/>
      <c r="G84" s="73"/>
      <c r="H84" s="73"/>
    </row>
    <row r="85" spans="1:8" ht="12.95">
      <c r="A85" s="73"/>
      <c r="B85" s="73"/>
      <c r="C85" s="73"/>
      <c r="D85" s="73"/>
      <c r="E85" s="73"/>
      <c r="F85" s="73"/>
      <c r="G85" s="73"/>
      <c r="H85" s="73"/>
    </row>
    <row r="86" spans="1:8" ht="12.95">
      <c r="A86" s="73"/>
      <c r="B86" s="73"/>
      <c r="C86" s="73"/>
      <c r="D86" s="73"/>
      <c r="E86" s="73"/>
      <c r="F86" s="73"/>
      <c r="G86" s="73"/>
      <c r="H86" s="73"/>
    </row>
  </sheetData>
  <mergeCells count="14">
    <mergeCell ref="A74:H74"/>
    <mergeCell ref="A77:H77"/>
    <mergeCell ref="A80:H80"/>
    <mergeCell ref="A81:H81"/>
    <mergeCell ref="F65:H65"/>
    <mergeCell ref="A71:H71"/>
    <mergeCell ref="A18:B18"/>
    <mergeCell ref="D22:E22"/>
    <mergeCell ref="D23:E23"/>
    <mergeCell ref="H60:H62"/>
    <mergeCell ref="A68:H68"/>
    <mergeCell ref="C33:E33"/>
    <mergeCell ref="C32:E32"/>
    <mergeCell ref="F64:G64"/>
  </mergeCells>
  <conditionalFormatting sqref="F63:G63">
    <cfRule type="cellIs" dxfId="68" priority="1" operator="lessThan">
      <formula>5</formula>
    </cfRule>
    <cfRule type="cellIs" dxfId="67" priority="2" operator="between">
      <formula>5</formula>
      <formula>7</formula>
    </cfRule>
    <cfRule type="cellIs" dxfId="66" priority="4" operator="greaterThan">
      <formula>7</formula>
    </cfRule>
  </conditionalFormatting>
  <hyperlinks>
    <hyperlink ref="G33" r:id="rId1" xr:uid="{1FD3FE03-48BA-444A-98BB-84B35A8B8B6B}"/>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6AB335E-8D46-D54C-9FF7-524D3532D70F}">
          <x14:formula1>
            <xm:f>Sheet1!$A$1:$A$3</xm:f>
          </x14:formula1>
          <xm:sqref>F60:G62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54F74-0935-FF42-9279-074AEB4B477F}">
  <dimension ref="A1:D85"/>
  <sheetViews>
    <sheetView showGridLines="0" zoomScale="110" zoomScaleNormal="110" workbookViewId="0">
      <selection activeCell="A2" sqref="A2"/>
    </sheetView>
  </sheetViews>
  <sheetFormatPr defaultColWidth="98.625" defaultRowHeight="15.6"/>
  <cols>
    <col min="1" max="1" width="49.125" customWidth="1"/>
    <col min="2" max="2" width="43.875" customWidth="1"/>
  </cols>
  <sheetData>
    <row r="1" spans="1:2">
      <c r="A1" s="99" t="s">
        <v>124</v>
      </c>
    </row>
    <row r="2" spans="1:2">
      <c r="A2" s="100"/>
    </row>
    <row r="3" spans="1:2">
      <c r="A3" s="99" t="s">
        <v>125</v>
      </c>
    </row>
    <row r="4" spans="1:2">
      <c r="A4" s="341" t="s">
        <v>126</v>
      </c>
      <c r="B4" s="341"/>
    </row>
    <row r="5" spans="1:2">
      <c r="A5" s="341"/>
      <c r="B5" s="341"/>
    </row>
    <row r="6" spans="1:2">
      <c r="A6" s="341" t="s">
        <v>127</v>
      </c>
      <c r="B6" s="341"/>
    </row>
    <row r="7" spans="1:2">
      <c r="A7" s="341"/>
      <c r="B7" s="341"/>
    </row>
    <row r="8" spans="1:2">
      <c r="A8" s="342" t="s">
        <v>128</v>
      </c>
      <c r="B8" s="342"/>
    </row>
    <row r="9" spans="1:2" ht="33" customHeight="1">
      <c r="A9" s="341" t="s">
        <v>129</v>
      </c>
      <c r="B9" s="341"/>
    </row>
    <row r="10" spans="1:2">
      <c r="A10" s="341" t="s">
        <v>130</v>
      </c>
      <c r="B10" s="341"/>
    </row>
    <row r="11" spans="1:2">
      <c r="A11" s="341" t="s">
        <v>131</v>
      </c>
      <c r="B11" s="341"/>
    </row>
    <row r="12" spans="1:2">
      <c r="A12" s="341" t="s">
        <v>132</v>
      </c>
      <c r="B12" s="341"/>
    </row>
    <row r="13" spans="1:2">
      <c r="A13" s="101"/>
    </row>
    <row r="14" spans="1:2">
      <c r="A14" s="99" t="s">
        <v>133</v>
      </c>
    </row>
    <row r="15" spans="1:2" ht="48" customHeight="1">
      <c r="A15" s="341" t="s">
        <v>134</v>
      </c>
      <c r="B15" s="341"/>
    </row>
    <row r="16" spans="1:2">
      <c r="A16" s="341"/>
      <c r="B16" s="341"/>
    </row>
    <row r="17" spans="1:4" ht="15" customHeight="1">
      <c r="A17" s="342" t="s">
        <v>135</v>
      </c>
      <c r="B17" s="342"/>
    </row>
    <row r="18" spans="1:4">
      <c r="A18" s="341" t="s">
        <v>136</v>
      </c>
      <c r="B18" s="341"/>
    </row>
    <row r="19" spans="1:4">
      <c r="A19" s="341" t="s">
        <v>137</v>
      </c>
      <c r="B19" s="341"/>
    </row>
    <row r="20" spans="1:4">
      <c r="A20" s="341" t="s">
        <v>138</v>
      </c>
      <c r="B20" s="341"/>
    </row>
    <row r="21" spans="1:4">
      <c r="A21" s="341" t="s">
        <v>139</v>
      </c>
      <c r="B21" s="341"/>
    </row>
    <row r="22" spans="1:4">
      <c r="A22" s="341" t="s">
        <v>140</v>
      </c>
      <c r="B22" s="341"/>
    </row>
    <row r="23" spans="1:4">
      <c r="A23" s="101"/>
    </row>
    <row r="24" spans="1:4" ht="30.95" customHeight="1">
      <c r="A24" s="341" t="s">
        <v>141</v>
      </c>
      <c r="B24" s="341"/>
    </row>
    <row r="25" spans="1:4">
      <c r="A25" s="101"/>
      <c r="C25" s="341" t="s">
        <v>0</v>
      </c>
      <c r="D25" s="341"/>
    </row>
    <row r="26" spans="1:4" ht="48" customHeight="1">
      <c r="A26" s="341" t="s">
        <v>142</v>
      </c>
      <c r="B26" s="341"/>
    </row>
    <row r="27" spans="1:4">
      <c r="A27" s="101"/>
    </row>
    <row r="28" spans="1:4">
      <c r="A28" s="99" t="s">
        <v>143</v>
      </c>
    </row>
    <row r="29" spans="1:4" ht="30" customHeight="1">
      <c r="A29" s="341" t="s">
        <v>144</v>
      </c>
      <c r="B29" s="341"/>
    </row>
    <row r="30" spans="1:4">
      <c r="A30" s="101"/>
    </row>
    <row r="31" spans="1:4" ht="83.1" customHeight="1">
      <c r="A31" s="341" t="s">
        <v>145</v>
      </c>
      <c r="B31" s="341"/>
    </row>
    <row r="32" spans="1:4" ht="15.95" thickBot="1">
      <c r="A32" s="101"/>
    </row>
    <row r="33" spans="1:2" ht="15.95" thickBot="1">
      <c r="A33" s="102" t="s">
        <v>146</v>
      </c>
      <c r="B33" s="103" t="s">
        <v>147</v>
      </c>
    </row>
    <row r="34" spans="1:2">
      <c r="A34" s="104" t="s">
        <v>148</v>
      </c>
      <c r="B34" s="108" t="s">
        <v>149</v>
      </c>
    </row>
    <row r="35" spans="1:2">
      <c r="A35" s="105" t="s">
        <v>150</v>
      </c>
      <c r="B35" s="109" t="s">
        <v>151</v>
      </c>
    </row>
    <row r="36" spans="1:2">
      <c r="A36" s="106" t="s">
        <v>152</v>
      </c>
      <c r="B36" s="109" t="s">
        <v>153</v>
      </c>
    </row>
    <row r="37" spans="1:2">
      <c r="A37" s="106" t="s">
        <v>154</v>
      </c>
      <c r="B37" s="109" t="s">
        <v>155</v>
      </c>
    </row>
    <row r="38" spans="1:2">
      <c r="A38" s="105" t="s">
        <v>156</v>
      </c>
      <c r="B38" s="109" t="s">
        <v>157</v>
      </c>
    </row>
    <row r="39" spans="1:2">
      <c r="A39" s="104" t="s">
        <v>158</v>
      </c>
      <c r="B39" s="109" t="s">
        <v>159</v>
      </c>
    </row>
    <row r="40" spans="1:2">
      <c r="A40" s="106" t="s">
        <v>160</v>
      </c>
      <c r="B40" s="109" t="s">
        <v>161</v>
      </c>
    </row>
    <row r="41" spans="1:2">
      <c r="A41" s="106" t="s">
        <v>162</v>
      </c>
      <c r="B41" s="109" t="s">
        <v>163</v>
      </c>
    </row>
    <row r="42" spans="1:2">
      <c r="A42" s="106" t="s">
        <v>164</v>
      </c>
      <c r="B42" s="108"/>
    </row>
    <row r="43" spans="1:2">
      <c r="A43" s="105" t="s">
        <v>165</v>
      </c>
      <c r="B43" s="110"/>
    </row>
    <row r="44" spans="1:2">
      <c r="A44" s="105" t="s">
        <v>166</v>
      </c>
      <c r="B44" s="110"/>
    </row>
    <row r="45" spans="1:2" ht="15.95" thickBot="1">
      <c r="A45" s="107" t="s">
        <v>167</v>
      </c>
      <c r="B45" s="111"/>
    </row>
    <row r="46" spans="1:2">
      <c r="A46" s="104" t="s">
        <v>168</v>
      </c>
      <c r="B46" s="108" t="s">
        <v>168</v>
      </c>
    </row>
    <row r="47" spans="1:2" ht="26.1">
      <c r="A47" s="105" t="s">
        <v>169</v>
      </c>
      <c r="B47" s="109" t="s">
        <v>170</v>
      </c>
    </row>
    <row r="48" spans="1:2">
      <c r="A48" s="105" t="s">
        <v>171</v>
      </c>
      <c r="B48" s="109" t="s">
        <v>172</v>
      </c>
    </row>
    <row r="49" spans="1:2">
      <c r="A49" s="105" t="s">
        <v>173</v>
      </c>
      <c r="B49" s="109" t="s">
        <v>174</v>
      </c>
    </row>
    <row r="50" spans="1:2">
      <c r="A50" s="105" t="s">
        <v>175</v>
      </c>
      <c r="B50" s="109" t="s">
        <v>176</v>
      </c>
    </row>
    <row r="51" spans="1:2">
      <c r="A51" s="105" t="s">
        <v>177</v>
      </c>
      <c r="B51" s="109" t="s">
        <v>178</v>
      </c>
    </row>
    <row r="52" spans="1:2">
      <c r="A52" s="105" t="s">
        <v>179</v>
      </c>
      <c r="B52" s="109" t="s">
        <v>180</v>
      </c>
    </row>
    <row r="53" spans="1:2">
      <c r="A53" s="112" t="s">
        <v>181</v>
      </c>
      <c r="B53" s="109" t="s">
        <v>182</v>
      </c>
    </row>
    <row r="54" spans="1:2">
      <c r="A54" s="112" t="s">
        <v>183</v>
      </c>
      <c r="B54" s="109" t="s">
        <v>184</v>
      </c>
    </row>
    <row r="55" spans="1:2" ht="15.95" thickBot="1">
      <c r="A55" s="107" t="s">
        <v>185</v>
      </c>
      <c r="B55" s="111"/>
    </row>
    <row r="56" spans="1:2">
      <c r="A56" s="101"/>
    </row>
    <row r="57" spans="1:2" ht="51" customHeight="1">
      <c r="A57" s="341" t="s">
        <v>186</v>
      </c>
      <c r="B57" s="341"/>
    </row>
    <row r="58" spans="1:2">
      <c r="A58" s="101"/>
    </row>
    <row r="59" spans="1:2">
      <c r="A59" s="101" t="s">
        <v>187</v>
      </c>
    </row>
    <row r="60" spans="1:2">
      <c r="A60" s="341" t="s">
        <v>188</v>
      </c>
      <c r="B60" s="341"/>
    </row>
    <row r="61" spans="1:2" ht="30.95" customHeight="1">
      <c r="A61" s="341" t="s">
        <v>189</v>
      </c>
      <c r="B61" s="341"/>
    </row>
    <row r="62" spans="1:2" ht="51" customHeight="1">
      <c r="A62" s="341" t="s">
        <v>190</v>
      </c>
      <c r="B62" s="341"/>
    </row>
    <row r="63" spans="1:2">
      <c r="A63" s="341" t="s">
        <v>191</v>
      </c>
      <c r="B63" s="341"/>
    </row>
    <row r="64" spans="1:2" ht="48" customHeight="1">
      <c r="A64" s="341" t="s">
        <v>192</v>
      </c>
      <c r="B64" s="341"/>
    </row>
    <row r="65" spans="1:2">
      <c r="A65" s="341" t="s">
        <v>193</v>
      </c>
      <c r="B65" s="341"/>
    </row>
    <row r="66" spans="1:2">
      <c r="A66" s="341" t="s">
        <v>194</v>
      </c>
      <c r="B66" s="341"/>
    </row>
    <row r="67" spans="1:2" ht="33.950000000000003" customHeight="1">
      <c r="A67" s="341" t="s">
        <v>195</v>
      </c>
      <c r="B67" s="341"/>
    </row>
    <row r="68" spans="1:2" ht="50.1" customHeight="1">
      <c r="A68" s="341" t="s">
        <v>196</v>
      </c>
      <c r="B68" s="341"/>
    </row>
    <row r="69" spans="1:2">
      <c r="A69" s="341" t="s">
        <v>197</v>
      </c>
      <c r="B69" s="341"/>
    </row>
    <row r="70" spans="1:2">
      <c r="A70" s="101"/>
    </row>
    <row r="71" spans="1:2">
      <c r="A71" s="113" t="s">
        <v>198</v>
      </c>
    </row>
    <row r="72" spans="1:2">
      <c r="A72" s="101" t="s">
        <v>199</v>
      </c>
    </row>
    <row r="73" spans="1:2">
      <c r="A73" s="101"/>
    </row>
    <row r="74" spans="1:2" ht="47.1" customHeight="1">
      <c r="A74" s="341" t="s">
        <v>200</v>
      </c>
      <c r="B74" s="341"/>
    </row>
    <row r="75" spans="1:2">
      <c r="A75" s="101"/>
    </row>
    <row r="76" spans="1:2" ht="33" customHeight="1">
      <c r="A76" s="341" t="s">
        <v>201</v>
      </c>
      <c r="B76" s="341"/>
    </row>
    <row r="77" spans="1:2">
      <c r="A77" s="101"/>
    </row>
    <row r="78" spans="1:2">
      <c r="A78" s="341" t="s">
        <v>202</v>
      </c>
      <c r="B78" s="341"/>
    </row>
    <row r="79" spans="1:2">
      <c r="A79" s="101"/>
    </row>
    <row r="80" spans="1:2">
      <c r="A80" s="113" t="s">
        <v>203</v>
      </c>
    </row>
    <row r="81" spans="1:2" ht="30.95" customHeight="1">
      <c r="A81" s="341" t="s">
        <v>204</v>
      </c>
      <c r="B81" s="341"/>
    </row>
    <row r="82" spans="1:2">
      <c r="A82" s="101"/>
    </row>
    <row r="83" spans="1:2">
      <c r="A83" s="101"/>
    </row>
    <row r="84" spans="1:2">
      <c r="A84" s="114"/>
    </row>
    <row r="85" spans="1:2">
      <c r="A85" s="341" t="s">
        <v>0</v>
      </c>
      <c r="B85" s="341"/>
    </row>
  </sheetData>
  <mergeCells count="38">
    <mergeCell ref="A10:B10"/>
    <mergeCell ref="A11:B11"/>
    <mergeCell ref="A5:B5"/>
    <mergeCell ref="A7:B7"/>
    <mergeCell ref="A4:B4"/>
    <mergeCell ref="A6:B6"/>
    <mergeCell ref="A8:B8"/>
    <mergeCell ref="A9:B9"/>
    <mergeCell ref="A24:B24"/>
    <mergeCell ref="A12:B12"/>
    <mergeCell ref="A16:B16"/>
    <mergeCell ref="A15:B15"/>
    <mergeCell ref="A17:B17"/>
    <mergeCell ref="A18:B18"/>
    <mergeCell ref="A19:B19"/>
    <mergeCell ref="A20:B20"/>
    <mergeCell ref="A21:B21"/>
    <mergeCell ref="A22:B22"/>
    <mergeCell ref="A66:B66"/>
    <mergeCell ref="A26:B26"/>
    <mergeCell ref="C25:D25"/>
    <mergeCell ref="A29:B29"/>
    <mergeCell ref="A31:B31"/>
    <mergeCell ref="A57:B57"/>
    <mergeCell ref="A60:B60"/>
    <mergeCell ref="A61:B61"/>
    <mergeCell ref="A62:B62"/>
    <mergeCell ref="A63:B63"/>
    <mergeCell ref="A64:B64"/>
    <mergeCell ref="A65:B65"/>
    <mergeCell ref="A81:B81"/>
    <mergeCell ref="A85:B85"/>
    <mergeCell ref="A67:B67"/>
    <mergeCell ref="A68:B68"/>
    <mergeCell ref="A69:B69"/>
    <mergeCell ref="A74:B74"/>
    <mergeCell ref="A76:B76"/>
    <mergeCell ref="A78:B78"/>
  </mergeCells>
  <hyperlinks>
    <hyperlink ref="A8" r:id="rId1" display="https://www.accountability.org/standards/aa1000-accountability-principles/" xr:uid="{5B2A2ECF-5535-DC42-9770-E38567627F46}"/>
    <hyperlink ref="A17" r:id="rId2" display="https://www.accountability.org/standards/" xr:uid="{98FC8990-C49A-974A-BE7A-801670641EEB}"/>
    <hyperlink ref="A33" r:id="rId3" display="https://www.globalreporting.org/standards/media/1036/gri-101-foundation-2016.pdf" xr:uid="{A1709CF9-30BC-C14D-9D13-DCA29D850C56}"/>
    <hyperlink ref="B33" r:id="rId4" display="https://www.valuereportingfoundation.org/wp-content/uploads/2021/07/InternationalIntegratedReportingFramework.pdf" xr:uid="{2C526529-06B0-1B47-9C96-99E049EF34A0}"/>
    <hyperlink ref="A8:B8" r:id="rId5" display="A plan is developed by following well-established principles, as defined by the AccountAbility AA1000 Principles:" xr:uid="{1111D2D7-61EB-0940-832E-D6E7CC0AE759}"/>
    <hyperlink ref="A17:B17" r:id="rId6" display="To be effective then, effectively engaging with stakeholders is critical to understand how to report to them. The AccountAbility Stakeholder Engagement Standard provides guidance for this.  " xr:uid="{A9C3D9F9-7247-3248-A255-F2656E0A3EA7}"/>
  </hyperlinks>
  <pageMargins left="0.2" right="0.2"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EA4DB-B70B-7142-A480-D7AD0651365D}">
  <sheetPr>
    <pageSetUpPr fitToPage="1"/>
  </sheetPr>
  <dimension ref="A3:H41"/>
  <sheetViews>
    <sheetView showGridLines="0" zoomScale="110" zoomScaleNormal="110" workbookViewId="0">
      <selection activeCell="J11" sqref="J11"/>
    </sheetView>
  </sheetViews>
  <sheetFormatPr defaultColWidth="10.875" defaultRowHeight="12"/>
  <cols>
    <col min="1" max="1" width="5" style="7" customWidth="1"/>
    <col min="2" max="2" width="21.5" style="7" customWidth="1"/>
    <col min="3" max="3" width="25.625" style="7" customWidth="1"/>
    <col min="4" max="6" width="9.375" style="7" customWidth="1"/>
    <col min="7" max="7" width="15.5" style="7" customWidth="1"/>
    <col min="8" max="8" width="35.875" style="7" customWidth="1"/>
    <col min="9" max="16384" width="10.875" style="7"/>
  </cols>
  <sheetData>
    <row r="3" spans="1:8" ht="12.6" thickBot="1"/>
    <row r="4" spans="1:8" ht="15.95" customHeight="1">
      <c r="A4" s="343" t="s">
        <v>205</v>
      </c>
      <c r="B4" s="344" t="s">
        <v>206</v>
      </c>
      <c r="C4" s="345"/>
      <c r="D4" s="346" t="s">
        <v>207</v>
      </c>
      <c r="E4" s="347"/>
      <c r="F4" s="347"/>
      <c r="G4" s="348"/>
      <c r="H4" s="121" t="s">
        <v>208</v>
      </c>
    </row>
    <row r="5" spans="1:8" s="6" customFormat="1" ht="15" customHeight="1">
      <c r="A5" s="117" t="s">
        <v>209</v>
      </c>
      <c r="B5" s="118" t="s">
        <v>206</v>
      </c>
      <c r="C5" s="116" t="s">
        <v>48</v>
      </c>
      <c r="D5" s="119" t="s">
        <v>210</v>
      </c>
      <c r="E5" s="119" t="str">
        <f>'1_HHP data '!A33</f>
        <v>Year</v>
      </c>
      <c r="F5" s="119">
        <v>2020</v>
      </c>
      <c r="G5" s="120" t="s">
        <v>211</v>
      </c>
      <c r="H5" s="48"/>
    </row>
    <row r="6" spans="1:8" s="6" customFormat="1" ht="26.1" customHeight="1">
      <c r="A6" s="21">
        <v>1</v>
      </c>
      <c r="B6" s="22" t="s">
        <v>212</v>
      </c>
      <c r="C6" s="17" t="s">
        <v>213</v>
      </c>
      <c r="D6" s="18" t="e">
        <f>'1_HHP data '!H47</f>
        <v>#DIV/0!</v>
      </c>
      <c r="E6" s="18" t="e">
        <f>'1_HHP data '!H37</f>
        <v>#DIV/0!</v>
      </c>
      <c r="F6" s="18" t="e">
        <f>'1_HHP data '!H27</f>
        <v>#DIV/0!</v>
      </c>
      <c r="G6" s="19" t="e">
        <f>-1+(F6/D6)</f>
        <v>#DIV/0!</v>
      </c>
      <c r="H6" s="54" t="s">
        <v>214</v>
      </c>
    </row>
    <row r="7" spans="1:8" s="6" customFormat="1" ht="14.1" customHeight="1">
      <c r="A7" s="14"/>
      <c r="B7" s="15"/>
      <c r="C7" s="20" t="s">
        <v>215</v>
      </c>
      <c r="D7" s="16"/>
      <c r="E7" s="16"/>
      <c r="F7" s="16" t="s">
        <v>216</v>
      </c>
      <c r="G7" s="15"/>
      <c r="H7" s="55"/>
    </row>
    <row r="8" spans="1:8" s="6" customFormat="1" ht="26.1" customHeight="1">
      <c r="A8" s="21">
        <v>2</v>
      </c>
      <c r="B8" s="67" t="s">
        <v>217</v>
      </c>
      <c r="C8" s="17" t="s">
        <v>218</v>
      </c>
      <c r="D8" s="18" t="e">
        <f>'2_Pesticide risk data'!K47</f>
        <v>#DIV/0!</v>
      </c>
      <c r="E8" s="18" t="e">
        <f>'2_Pesticide risk data'!K37</f>
        <v>#DIV/0!</v>
      </c>
      <c r="F8" s="18" t="e">
        <f ca="1">'2_Pesticide risk data'!K27</f>
        <v>#DIV/0!</v>
      </c>
      <c r="G8" s="19" t="e">
        <f>'1_HHP data '!#REF!</f>
        <v>#REF!</v>
      </c>
      <c r="H8" s="54" t="s">
        <v>219</v>
      </c>
    </row>
    <row r="9" spans="1:8" s="6" customFormat="1" ht="26.1" customHeight="1">
      <c r="A9" s="21">
        <v>2</v>
      </c>
      <c r="B9" s="68"/>
      <c r="C9" s="17" t="s">
        <v>220</v>
      </c>
      <c r="D9" s="18" t="e">
        <f ca="1">'2_Pesticide risk data'!L47</f>
        <v>#DIV/0!</v>
      </c>
      <c r="E9" s="18" t="e">
        <f ca="1">'2_Pesticide risk data'!L37</f>
        <v>#DIV/0!</v>
      </c>
      <c r="F9" s="18" t="e">
        <f ca="1">'2_Pesticide risk data'!L27</f>
        <v>#DIV/0!</v>
      </c>
      <c r="G9" s="19">
        <f>'1_HHP data '!J31</f>
        <v>0</v>
      </c>
      <c r="H9" s="54" t="s">
        <v>219</v>
      </c>
    </row>
    <row r="10" spans="1:8" s="6" customFormat="1" ht="14.1" customHeight="1">
      <c r="A10" s="14"/>
      <c r="B10" s="15"/>
      <c r="C10" s="20" t="s">
        <v>215</v>
      </c>
      <c r="D10" s="16"/>
      <c r="E10" s="115"/>
      <c r="F10" s="16"/>
      <c r="G10" s="15"/>
      <c r="H10" s="55"/>
    </row>
    <row r="11" spans="1:8" s="6" customFormat="1" ht="26.1" customHeight="1">
      <c r="A11" s="21">
        <v>3</v>
      </c>
      <c r="B11" s="69" t="s">
        <v>221</v>
      </c>
      <c r="C11" s="70"/>
      <c r="D11" s="71"/>
      <c r="E11" s="71"/>
      <c r="F11" s="71"/>
      <c r="G11" s="72"/>
      <c r="H11" s="55" t="s">
        <v>222</v>
      </c>
    </row>
    <row r="12" spans="1:8" s="6" customFormat="1" ht="26.1" customHeight="1">
      <c r="A12" s="21">
        <v>3.1</v>
      </c>
      <c r="B12" s="53" t="s">
        <v>223</v>
      </c>
      <c r="C12" s="17" t="s">
        <v>224</v>
      </c>
      <c r="D12" s="18" t="e">
        <f>'3_Water data'!H33</f>
        <v>#DIV/0!</v>
      </c>
      <c r="E12" s="18" t="e">
        <f>'3_Water data'!H27</f>
        <v>#DIV/0!</v>
      </c>
      <c r="F12" s="18" t="e">
        <f>'3_Water data'!H21</f>
        <v>#DIV/0!</v>
      </c>
      <c r="G12" s="19">
        <f>'1_HHP data '!J31</f>
        <v>0</v>
      </c>
      <c r="H12" s="54" t="s">
        <v>225</v>
      </c>
    </row>
    <row r="13" spans="1:8" s="6" customFormat="1" ht="26.1" customHeight="1">
      <c r="A13" s="21">
        <v>3.2</v>
      </c>
      <c r="B13" s="53" t="s">
        <v>226</v>
      </c>
      <c r="C13" s="17" t="s">
        <v>227</v>
      </c>
      <c r="D13" s="18" t="e">
        <f>'3_Water data'!O33</f>
        <v>#DIV/0!</v>
      </c>
      <c r="E13" s="18" t="e">
        <f>'3_Water data'!O27</f>
        <v>#DIV/0!</v>
      </c>
      <c r="F13" s="18" t="e">
        <f>'3_Water data'!O21</f>
        <v>#DIV/0!</v>
      </c>
      <c r="G13" s="19">
        <f>'1_HHP data '!J31</f>
        <v>0</v>
      </c>
      <c r="H13" s="54" t="s">
        <v>225</v>
      </c>
    </row>
    <row r="14" spans="1:8" s="6" customFormat="1" ht="32.1" customHeight="1">
      <c r="A14" s="21">
        <v>3.3</v>
      </c>
      <c r="B14" s="53" t="s">
        <v>228</v>
      </c>
      <c r="C14" s="17" t="s">
        <v>229</v>
      </c>
      <c r="D14" s="18" t="e">
        <f>'3_Water data'!Q33</f>
        <v>#VALUE!</v>
      </c>
      <c r="E14" s="18" t="e">
        <f>'3_Water data'!Q27</f>
        <v>#VALUE!</v>
      </c>
      <c r="F14" s="18" t="e">
        <f>'3_Water data'!Q21</f>
        <v>#DIV/0!</v>
      </c>
      <c r="G14" s="19">
        <f>'1_HHP data '!J32</f>
        <v>0</v>
      </c>
      <c r="H14" s="54" t="s">
        <v>225</v>
      </c>
    </row>
    <row r="15" spans="1:8" s="6" customFormat="1" ht="14.1" customHeight="1">
      <c r="A15" s="14"/>
      <c r="B15" s="15"/>
      <c r="C15" s="20" t="s">
        <v>215</v>
      </c>
      <c r="D15" s="16"/>
      <c r="E15" s="16"/>
      <c r="F15" s="16"/>
      <c r="G15" s="15"/>
      <c r="H15" s="55"/>
    </row>
    <row r="16" spans="1:8" s="6" customFormat="1" ht="38.1" customHeight="1">
      <c r="A16" s="21">
        <v>4</v>
      </c>
      <c r="B16" s="22" t="s">
        <v>230</v>
      </c>
      <c r="C16" s="17" t="s">
        <v>231</v>
      </c>
      <c r="D16" s="18" t="e">
        <f>'4_soil carbon data'!I25</f>
        <v>#DIV/0!</v>
      </c>
      <c r="E16" s="18" t="e">
        <f>'4_soil carbon data'!I31</f>
        <v>#DIV/0!</v>
      </c>
      <c r="F16" s="18" t="e">
        <f>'4_soil carbon data'!I25</f>
        <v>#DIV/0!</v>
      </c>
      <c r="G16" s="19">
        <f>'1_HHP data '!J34</f>
        <v>0</v>
      </c>
      <c r="H16" s="55" t="s">
        <v>232</v>
      </c>
    </row>
    <row r="17" spans="1:8" s="6" customFormat="1" ht="14.1" customHeight="1">
      <c r="A17" s="14"/>
      <c r="B17" s="15"/>
      <c r="C17" s="20" t="s">
        <v>215</v>
      </c>
      <c r="D17" s="16"/>
      <c r="E17" s="16"/>
      <c r="F17" s="16"/>
      <c r="G17" s="15"/>
      <c r="H17" s="55"/>
    </row>
    <row r="18" spans="1:8" s="6" customFormat="1" ht="26.1" customHeight="1">
      <c r="A18" s="21">
        <v>5</v>
      </c>
      <c r="B18" s="22" t="s">
        <v>233</v>
      </c>
      <c r="C18" s="17" t="s">
        <v>234</v>
      </c>
      <c r="D18" s="18" t="e">
        <f>'5_Fertilizer use data'!H44</f>
        <v>#DIV/0!</v>
      </c>
      <c r="E18" s="18" t="e">
        <f>'5_Fertilizer use data'!H35</f>
        <v>#DIV/0!</v>
      </c>
      <c r="F18" s="18" t="e">
        <f>'5_Fertilizer use data'!H26</f>
        <v>#DIV/0!</v>
      </c>
      <c r="G18" s="19" t="e">
        <f>-1+(F18/D18)</f>
        <v>#DIV/0!</v>
      </c>
      <c r="H18" s="54" t="s">
        <v>235</v>
      </c>
    </row>
    <row r="19" spans="1:8" s="6" customFormat="1" ht="14.1" customHeight="1">
      <c r="A19" s="14"/>
      <c r="B19" s="15"/>
      <c r="C19" s="20" t="s">
        <v>215</v>
      </c>
      <c r="D19" s="16"/>
      <c r="E19" s="16"/>
      <c r="F19" s="16"/>
      <c r="G19" s="15"/>
      <c r="H19" s="55"/>
    </row>
    <row r="20" spans="1:8" s="6" customFormat="1" ht="36" customHeight="1">
      <c r="A20" s="21">
        <v>6</v>
      </c>
      <c r="B20" s="22" t="s">
        <v>236</v>
      </c>
      <c r="C20" s="17" t="s">
        <v>237</v>
      </c>
      <c r="D20" s="18" t="e">
        <f>'6_Forest etc converted data'!H43</f>
        <v>#DIV/0!</v>
      </c>
      <c r="E20" s="18" t="e">
        <f>'6_Forest etc converted data'!H34</f>
        <v>#DIV/0!</v>
      </c>
      <c r="F20" s="18" t="e">
        <f>'6_Forest etc converted data'!H25</f>
        <v>#DIV/0!</v>
      </c>
      <c r="G20" s="19">
        <f>'1_HHP data '!J38</f>
        <v>0</v>
      </c>
      <c r="H20" s="55" t="s">
        <v>238</v>
      </c>
    </row>
    <row r="21" spans="1:8" s="6" customFormat="1" ht="14.1" customHeight="1">
      <c r="A21" s="14"/>
      <c r="B21" s="15"/>
      <c r="C21" s="20" t="s">
        <v>215</v>
      </c>
      <c r="D21" s="16"/>
      <c r="E21" s="16"/>
      <c r="F21" s="16"/>
      <c r="G21" s="15"/>
      <c r="H21" s="55"/>
    </row>
    <row r="22" spans="1:8" s="6" customFormat="1" ht="26.1" customHeight="1">
      <c r="A22" s="21">
        <v>7</v>
      </c>
      <c r="B22" s="22" t="s">
        <v>239</v>
      </c>
      <c r="C22" s="17" t="s">
        <v>240</v>
      </c>
      <c r="D22" s="18">
        <f>'7_ GHG data'!S31</f>
        <v>0</v>
      </c>
      <c r="E22" s="18">
        <f>'7_ GHG data'!S26</f>
        <v>0</v>
      </c>
      <c r="F22" s="18">
        <f>'7_ GHG data'!S21</f>
        <v>0</v>
      </c>
      <c r="G22" s="19">
        <f>'1_HHP data '!J41</f>
        <v>0</v>
      </c>
      <c r="H22" s="55" t="s">
        <v>241</v>
      </c>
    </row>
    <row r="23" spans="1:8" s="6" customFormat="1" ht="14.1" customHeight="1">
      <c r="A23" s="14"/>
      <c r="B23" s="15"/>
      <c r="C23" s="20" t="s">
        <v>215</v>
      </c>
      <c r="D23" s="16"/>
      <c r="E23" s="16"/>
      <c r="F23" s="16"/>
      <c r="G23" s="15"/>
      <c r="H23" s="55"/>
    </row>
    <row r="24" spans="1:8" s="6" customFormat="1" ht="26.1" customHeight="1">
      <c r="A24" s="21">
        <v>8</v>
      </c>
      <c r="B24" s="22" t="s">
        <v>242</v>
      </c>
      <c r="C24" s="17" t="s">
        <v>243</v>
      </c>
      <c r="D24" s="18" t="e">
        <f>'8_Average yield data'!H31</f>
        <v>#DIV/0!</v>
      </c>
      <c r="E24" s="18" t="e">
        <f>'8_Average yield data'!H26</f>
        <v>#DIV/0!</v>
      </c>
      <c r="F24" s="18" t="e">
        <f>'8_Average yield data'!H21</f>
        <v>#DIV/0!</v>
      </c>
      <c r="G24" s="19">
        <f>'1_HHP data '!J43</f>
        <v>0</v>
      </c>
      <c r="H24" s="55" t="s">
        <v>244</v>
      </c>
    </row>
    <row r="25" spans="1:8" s="6" customFormat="1" ht="14.1" customHeight="1">
      <c r="A25" s="14"/>
      <c r="B25" s="15"/>
      <c r="C25" s="20" t="s">
        <v>215</v>
      </c>
      <c r="D25" s="16"/>
      <c r="E25" s="16"/>
      <c r="F25" s="16"/>
      <c r="G25" s="15"/>
      <c r="H25" s="55"/>
    </row>
    <row r="26" spans="1:8" s="6" customFormat="1" ht="35.1" customHeight="1">
      <c r="A26" s="21">
        <v>9</v>
      </c>
      <c r="B26" s="22" t="s">
        <v>245</v>
      </c>
      <c r="C26" s="17" t="s">
        <v>246</v>
      </c>
      <c r="D26" s="18" t="e">
        <f>'9_Gross margin data'!I35</f>
        <v>#DIV/0!</v>
      </c>
      <c r="E26" s="18" t="e">
        <f>'9_Gross margin data'!I29</f>
        <v>#DIV/0!</v>
      </c>
      <c r="F26" s="18" t="e">
        <f>'9_Gross margin data'!I23</f>
        <v>#DIV/0!</v>
      </c>
      <c r="G26" s="19">
        <f>'1_HHP data '!J45</f>
        <v>0</v>
      </c>
      <c r="H26" s="55" t="s">
        <v>247</v>
      </c>
    </row>
    <row r="27" spans="1:8" s="6" customFormat="1" ht="14.1" customHeight="1">
      <c r="A27" s="14"/>
      <c r="B27" s="15"/>
      <c r="C27" s="20" t="s">
        <v>215</v>
      </c>
      <c r="D27" s="16"/>
      <c r="E27" s="16"/>
      <c r="F27" s="16"/>
      <c r="G27" s="15"/>
      <c r="H27" s="55"/>
    </row>
    <row r="28" spans="1:8" s="6" customFormat="1" ht="39.950000000000003" customHeight="1">
      <c r="A28" s="21">
        <v>10</v>
      </c>
      <c r="B28" s="22" t="s">
        <v>248</v>
      </c>
      <c r="C28" s="17" t="s">
        <v>249</v>
      </c>
      <c r="D28" s="18" t="e">
        <f>'10_Price at farmgate data'!H31</f>
        <v>#DIV/0!</v>
      </c>
      <c r="E28" s="18" t="e">
        <f>'10_Price at farmgate data'!H26</f>
        <v>#DIV/0!</v>
      </c>
      <c r="F28" s="18" t="e">
        <f>'10_Price at farmgate data'!H21</f>
        <v>#DIV/0!</v>
      </c>
      <c r="G28" s="19">
        <f>'1_HHP data '!J47</f>
        <v>0</v>
      </c>
      <c r="H28" s="55" t="s">
        <v>250</v>
      </c>
    </row>
    <row r="29" spans="1:8" s="6" customFormat="1" ht="14.1" customHeight="1">
      <c r="A29" s="14"/>
      <c r="B29" s="15"/>
      <c r="C29" s="20" t="s">
        <v>215</v>
      </c>
      <c r="D29" s="16"/>
      <c r="E29" s="16"/>
      <c r="F29" s="16"/>
      <c r="G29" s="15"/>
      <c r="H29" s="55"/>
    </row>
    <row r="30" spans="1:8" s="6" customFormat="1" ht="29.1" customHeight="1">
      <c r="A30" s="21">
        <v>11</v>
      </c>
      <c r="B30" s="22" t="s">
        <v>251</v>
      </c>
      <c r="C30" s="17" t="s">
        <v>252</v>
      </c>
      <c r="D30" s="18">
        <f>'11_Legal min wage data'!J43</f>
        <v>0</v>
      </c>
      <c r="E30" s="18">
        <f>'11_Legal min wage data'!J34</f>
        <v>0</v>
      </c>
      <c r="F30" s="18">
        <f>'11_Legal min wage data'!J25</f>
        <v>0</v>
      </c>
      <c r="G30" s="19" t="e">
        <f>'1_HHP data '!#REF!</f>
        <v>#REF!</v>
      </c>
      <c r="H30" s="54" t="s">
        <v>253</v>
      </c>
    </row>
    <row r="31" spans="1:8" s="6" customFormat="1" ht="29.1" customHeight="1">
      <c r="A31" s="21">
        <v>11</v>
      </c>
      <c r="B31" s="22"/>
      <c r="C31" s="17" t="s">
        <v>254</v>
      </c>
      <c r="D31" s="18">
        <f>'11_Legal min wage data'!K43</f>
        <v>0</v>
      </c>
      <c r="E31" s="18">
        <f>'11_Legal min wage data'!K34</f>
        <v>0</v>
      </c>
      <c r="F31" s="18">
        <f>'11_Legal min wage data'!K25</f>
        <v>0</v>
      </c>
      <c r="G31" s="19">
        <f>'1_HHP data '!J51</f>
        <v>0</v>
      </c>
      <c r="H31" s="54" t="s">
        <v>253</v>
      </c>
    </row>
    <row r="32" spans="1:8" s="6" customFormat="1" ht="14.1" customHeight="1">
      <c r="A32" s="14"/>
      <c r="B32" s="15"/>
      <c r="C32" s="20" t="s">
        <v>215</v>
      </c>
      <c r="D32" s="16"/>
      <c r="E32" s="16"/>
      <c r="F32" s="16"/>
      <c r="G32" s="15"/>
      <c r="H32" s="55"/>
    </row>
    <row r="33" spans="1:8" s="6" customFormat="1" ht="62.1" customHeight="1">
      <c r="A33" s="21">
        <v>12</v>
      </c>
      <c r="B33" s="22" t="s">
        <v>255</v>
      </c>
      <c r="C33" s="17" t="s">
        <v>256</v>
      </c>
      <c r="D33" s="18">
        <f>'12_Child labour data'!F51</f>
        <v>0</v>
      </c>
      <c r="E33" s="18">
        <f>'11_Legal min wage data'!J34</f>
        <v>0</v>
      </c>
      <c r="F33" s="18">
        <f>'11_Legal min wage data'!J25</f>
        <v>0</v>
      </c>
      <c r="G33" s="19">
        <f>'1_HHP data '!J52</f>
        <v>0</v>
      </c>
      <c r="H33" s="55" t="s">
        <v>238</v>
      </c>
    </row>
    <row r="34" spans="1:8" s="6" customFormat="1" ht="14.1" customHeight="1">
      <c r="A34" s="14"/>
      <c r="B34" s="15"/>
      <c r="C34" s="20" t="s">
        <v>215</v>
      </c>
      <c r="D34" s="16"/>
      <c r="E34" s="16"/>
      <c r="F34" s="16"/>
      <c r="G34" s="15"/>
      <c r="H34" s="55"/>
    </row>
    <row r="35" spans="1:8" s="6" customFormat="1" ht="26.1" customHeight="1">
      <c r="A35" s="21">
        <v>13</v>
      </c>
      <c r="B35" s="22" t="s">
        <v>257</v>
      </c>
      <c r="C35" s="17" t="s">
        <v>258</v>
      </c>
      <c r="D35" s="18" t="e">
        <f>'13_Forced labour data'!H53</f>
        <v>#DIV/0!</v>
      </c>
      <c r="E35" s="18" t="e">
        <f>'13_Forced labour data'!H41</f>
        <v>#DIV/0!</v>
      </c>
      <c r="F35" s="18" t="e">
        <f>'13_Forced labour data'!H29</f>
        <v>#DIV/0!</v>
      </c>
      <c r="G35" s="19">
        <f>'1_HHP data '!I54</f>
        <v>0</v>
      </c>
      <c r="H35" s="55" t="s">
        <v>259</v>
      </c>
    </row>
    <row r="36" spans="1:8" s="6" customFormat="1" ht="14.1" customHeight="1">
      <c r="A36" s="14"/>
      <c r="B36" s="15"/>
      <c r="C36" s="20" t="s">
        <v>215</v>
      </c>
      <c r="D36" s="16"/>
      <c r="E36" s="16"/>
      <c r="F36" s="16"/>
      <c r="G36" s="15"/>
      <c r="H36" s="55"/>
    </row>
    <row r="37" spans="1:8" s="6" customFormat="1" ht="26.1" customHeight="1">
      <c r="A37" s="21">
        <v>14</v>
      </c>
      <c r="B37" s="22" t="s">
        <v>260</v>
      </c>
      <c r="C37" s="17" t="s">
        <v>261</v>
      </c>
      <c r="D37" s="18">
        <f>'14_Women empowerment data'!L31</f>
        <v>0</v>
      </c>
      <c r="E37" s="18">
        <f>'14_Women empowerment data'!L26</f>
        <v>0</v>
      </c>
      <c r="F37" s="18">
        <f>'14_Women empowerment data'!L21</f>
        <v>0</v>
      </c>
      <c r="G37" s="19">
        <f>'1_HHP data '!I56</f>
        <v>0</v>
      </c>
      <c r="H37" s="55" t="s">
        <v>262</v>
      </c>
    </row>
    <row r="38" spans="1:8" s="6" customFormat="1" ht="14.1" customHeight="1">
      <c r="A38" s="14"/>
      <c r="B38" s="15"/>
      <c r="C38" s="20" t="s">
        <v>215</v>
      </c>
      <c r="D38" s="16"/>
      <c r="E38" s="16"/>
      <c r="F38" s="16"/>
      <c r="G38" s="15"/>
      <c r="H38" s="55"/>
    </row>
    <row r="39" spans="1:8" s="6" customFormat="1" ht="26.1" customHeight="1">
      <c r="A39" s="21">
        <v>15</v>
      </c>
      <c r="B39" s="22" t="s">
        <v>263</v>
      </c>
      <c r="C39" s="17" t="s">
        <v>264</v>
      </c>
      <c r="D39" s="18" t="e">
        <f>'15_Fatalities &amp; non-fatalities'!I32</f>
        <v>#DIV/0!</v>
      </c>
      <c r="E39" s="18" t="e">
        <f>'15_Fatalities &amp; non-fatalities'!I26</f>
        <v>#DIV/0!</v>
      </c>
      <c r="F39" s="18" t="e">
        <f>'15_Fatalities &amp; non-fatalities'!I20</f>
        <v>#DIV/0!</v>
      </c>
      <c r="G39" s="19">
        <f>'1_HHP data '!I57</f>
        <v>0</v>
      </c>
      <c r="H39" s="55" t="s">
        <v>265</v>
      </c>
    </row>
    <row r="40" spans="1:8" s="6" customFormat="1" ht="26.1" customHeight="1">
      <c r="A40" s="21">
        <v>15</v>
      </c>
      <c r="B40" s="22"/>
      <c r="C40" s="17" t="s">
        <v>266</v>
      </c>
      <c r="D40" s="18" t="e">
        <f>'15_Fatalities &amp; non-fatalities'!J32</f>
        <v>#DIV/0!</v>
      </c>
      <c r="E40" s="18" t="e">
        <f>'15_Fatalities &amp; non-fatalities'!J26</f>
        <v>#DIV/0!</v>
      </c>
      <c r="F40" s="18" t="e">
        <f>'15_Fatalities &amp; non-fatalities'!J20</f>
        <v>#DIV/0!</v>
      </c>
      <c r="G40" s="19">
        <f>'1_HHP data '!I58</f>
        <v>0</v>
      </c>
      <c r="H40" s="55" t="s">
        <v>265</v>
      </c>
    </row>
    <row r="41" spans="1:8" s="6" customFormat="1" ht="14.1" customHeight="1">
      <c r="A41" s="14"/>
      <c r="B41" s="15"/>
      <c r="C41" s="20" t="s">
        <v>215</v>
      </c>
      <c r="D41" s="16"/>
      <c r="E41" s="16"/>
      <c r="F41" s="16"/>
      <c r="G41" s="15"/>
    </row>
  </sheetData>
  <mergeCells count="2">
    <mergeCell ref="A4:C4"/>
    <mergeCell ref="D4:G4"/>
  </mergeCells>
  <pageMargins left="0.7" right="0.7" top="0.75" bottom="0.75" header="0.3" footer="0.3"/>
  <pageSetup paperSize="9" scale="48"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62D63-5B16-EA4F-BF59-E55BF3BECD1F}">
  <dimension ref="A1:J77"/>
  <sheetViews>
    <sheetView showGridLines="0" zoomScale="110" zoomScaleNormal="110" workbookViewId="0">
      <selection sqref="A1:A2"/>
    </sheetView>
  </sheetViews>
  <sheetFormatPr defaultColWidth="10.875" defaultRowHeight="12"/>
  <cols>
    <col min="1" max="7" width="23.125" style="7" customWidth="1"/>
    <col min="8" max="8" width="23.125" style="58" customWidth="1"/>
    <col min="9" max="10" width="27" style="7" customWidth="1"/>
    <col min="11" max="11" width="21.875" style="7" customWidth="1"/>
    <col min="12" max="16384" width="10.875" style="7"/>
  </cols>
  <sheetData>
    <row r="1" spans="1:9" ht="12.95">
      <c r="A1" s="209" t="s">
        <v>19</v>
      </c>
      <c r="B1" s="123" t="s">
        <v>20</v>
      </c>
    </row>
    <row r="2" spans="1:9" ht="12.95">
      <c r="A2" s="209" t="s">
        <v>21</v>
      </c>
      <c r="B2" s="123" t="s">
        <v>22</v>
      </c>
    </row>
    <row r="3" spans="1:9" ht="12.95">
      <c r="A3" s="123" t="s">
        <v>23</v>
      </c>
      <c r="B3" s="123" t="s">
        <v>24</v>
      </c>
    </row>
    <row r="4" spans="1:9" ht="12.95">
      <c r="A4" s="123" t="s">
        <v>25</v>
      </c>
      <c r="B4" s="123" t="s">
        <v>267</v>
      </c>
    </row>
    <row r="5" spans="1:9" ht="12.95">
      <c r="A5" s="123" t="s">
        <v>27</v>
      </c>
      <c r="B5" s="123" t="s">
        <v>28</v>
      </c>
    </row>
    <row r="6" spans="1:9" ht="12.95">
      <c r="A6" s="73"/>
      <c r="B6" s="73"/>
    </row>
    <row r="7" spans="1:9" ht="12.95">
      <c r="A7" s="73" t="s">
        <v>29</v>
      </c>
      <c r="B7" s="73" t="s">
        <v>30</v>
      </c>
    </row>
    <row r="8" spans="1:9" ht="12.95">
      <c r="A8" s="73" t="s">
        <v>31</v>
      </c>
      <c r="B8" s="73" t="s">
        <v>32</v>
      </c>
    </row>
    <row r="9" spans="1:9" ht="12.95">
      <c r="A9" s="73" t="s">
        <v>33</v>
      </c>
      <c r="B9" s="73" t="s">
        <v>34</v>
      </c>
      <c r="I9" s="6"/>
    </row>
    <row r="10" spans="1:9" ht="12.95">
      <c r="A10" s="73" t="s">
        <v>35</v>
      </c>
      <c r="B10" s="73" t="s">
        <v>36</v>
      </c>
      <c r="F10" s="11"/>
      <c r="I10" s="6"/>
    </row>
    <row r="11" spans="1:9" ht="12.95">
      <c r="A11" s="73"/>
      <c r="B11" s="73" t="s">
        <v>37</v>
      </c>
      <c r="F11" s="11"/>
    </row>
    <row r="12" spans="1:9" ht="12.95">
      <c r="A12" s="73" t="s">
        <v>38</v>
      </c>
      <c r="B12" s="73" t="s">
        <v>39</v>
      </c>
      <c r="F12" s="11"/>
    </row>
    <row r="13" spans="1:9" ht="12.95">
      <c r="A13" s="73" t="s">
        <v>40</v>
      </c>
      <c r="B13" s="73" t="s">
        <v>39</v>
      </c>
      <c r="E13" s="28"/>
      <c r="F13" s="11"/>
    </row>
    <row r="14" spans="1:9">
      <c r="A14" s="9"/>
      <c r="F14" s="11"/>
    </row>
    <row r="15" spans="1:9" ht="12.95">
      <c r="A15" s="327" t="s">
        <v>41</v>
      </c>
      <c r="B15" s="328"/>
      <c r="F15" s="11"/>
    </row>
    <row r="16" spans="1:9" ht="12.95">
      <c r="A16" s="125" t="s">
        <v>42</v>
      </c>
      <c r="B16" s="126"/>
      <c r="F16" s="11"/>
    </row>
    <row r="17" spans="1:10" ht="12.95">
      <c r="A17" s="127" t="s">
        <v>43</v>
      </c>
      <c r="B17" s="128"/>
      <c r="F17" s="11"/>
      <c r="G17" s="57" t="s">
        <v>44</v>
      </c>
    </row>
    <row r="18" spans="1:10" ht="12.95">
      <c r="A18" s="73"/>
      <c r="B18" s="73"/>
      <c r="C18" s="73"/>
      <c r="D18" s="73"/>
      <c r="E18" s="73"/>
      <c r="F18" s="73"/>
      <c r="G18" s="73"/>
      <c r="H18" s="129" t="s">
        <v>268</v>
      </c>
    </row>
    <row r="19" spans="1:10" ht="12.95">
      <c r="A19" s="73"/>
      <c r="B19" s="130" t="s">
        <v>269</v>
      </c>
      <c r="C19" s="73"/>
      <c r="D19" s="329" t="s">
        <v>46</v>
      </c>
      <c r="E19" s="330"/>
      <c r="F19" s="131" t="s">
        <v>47</v>
      </c>
      <c r="G19" s="73"/>
      <c r="H19" s="132" t="s">
        <v>48</v>
      </c>
    </row>
    <row r="20" spans="1:10" s="23" customFormat="1" ht="12.95">
      <c r="A20" s="133" t="s">
        <v>49</v>
      </c>
      <c r="B20" s="134" t="s">
        <v>50</v>
      </c>
      <c r="C20" s="134" t="s">
        <v>51</v>
      </c>
      <c r="D20" s="331" t="s">
        <v>52</v>
      </c>
      <c r="E20" s="332"/>
      <c r="F20" s="135" t="s">
        <v>53</v>
      </c>
      <c r="G20" s="134" t="s">
        <v>54</v>
      </c>
      <c r="H20" s="134"/>
      <c r="I20" s="7"/>
      <c r="J20" s="7"/>
    </row>
    <row r="21" spans="1:10" ht="12.95">
      <c r="A21" s="73"/>
      <c r="B21" s="73" t="s">
        <v>56</v>
      </c>
      <c r="C21" s="136" t="s">
        <v>56</v>
      </c>
      <c r="D21" s="137" t="s">
        <v>57</v>
      </c>
      <c r="E21" s="138" t="s">
        <v>58</v>
      </c>
      <c r="F21" s="139" t="s">
        <v>59</v>
      </c>
      <c r="G21" s="138" t="s">
        <v>60</v>
      </c>
      <c r="H21" s="132" t="s">
        <v>55</v>
      </c>
    </row>
    <row r="22" spans="1:10" ht="12.95">
      <c r="A22" s="73"/>
      <c r="B22" s="73"/>
      <c r="C22" s="73"/>
      <c r="D22" s="73"/>
      <c r="E22" s="140"/>
      <c r="F22" s="141"/>
      <c r="G22" s="73"/>
      <c r="H22" s="142"/>
    </row>
    <row r="23" spans="1:10" ht="12.95">
      <c r="A23" s="143" t="s">
        <v>210</v>
      </c>
      <c r="B23" s="144"/>
      <c r="C23" s="144"/>
      <c r="D23" s="145"/>
      <c r="E23" s="146"/>
      <c r="F23" s="147"/>
      <c r="G23" s="148"/>
      <c r="H23" s="149" t="e">
        <f>F23/G23</f>
        <v>#DIV/0!</v>
      </c>
    </row>
    <row r="24" spans="1:10" ht="12.95">
      <c r="A24" s="73"/>
      <c r="B24" s="144"/>
      <c r="C24" s="144"/>
      <c r="D24" s="145"/>
      <c r="E24" s="146"/>
      <c r="F24" s="147"/>
      <c r="G24" s="148"/>
      <c r="H24" s="149" t="e">
        <f>F24/G24</f>
        <v>#DIV/0!</v>
      </c>
    </row>
    <row r="25" spans="1:10" ht="12.95">
      <c r="A25" s="73"/>
      <c r="B25" s="144"/>
      <c r="C25" s="144"/>
      <c r="D25" s="145"/>
      <c r="E25" s="146"/>
      <c r="F25" s="147"/>
      <c r="G25" s="148"/>
      <c r="H25" s="149" t="e">
        <f>F25/G25</f>
        <v>#DIV/0!</v>
      </c>
    </row>
    <row r="26" spans="1:10" ht="12.95">
      <c r="A26" s="73" t="s">
        <v>67</v>
      </c>
      <c r="B26" s="144"/>
      <c r="C26" s="144"/>
      <c r="D26" s="145"/>
      <c r="E26" s="146"/>
      <c r="F26" s="147"/>
      <c r="G26" s="148"/>
      <c r="H26" s="149" t="e">
        <f>F26/G26</f>
        <v>#DIV/0!</v>
      </c>
    </row>
    <row r="27" spans="1:10" s="9" customFormat="1" ht="12.95">
      <c r="A27" s="73"/>
      <c r="B27" s="150" t="s">
        <v>270</v>
      </c>
      <c r="C27" s="150"/>
      <c r="D27" s="150"/>
      <c r="E27" s="150"/>
      <c r="F27" s="151"/>
      <c r="G27" s="152"/>
      <c r="H27" s="153" t="e">
        <f>SUM(H23:H25)</f>
        <v>#DIV/0!</v>
      </c>
      <c r="I27" s="7"/>
      <c r="J27" s="7"/>
    </row>
    <row r="28" spans="1:10" s="12" customFormat="1" ht="12.95">
      <c r="A28" s="154"/>
      <c r="B28" s="123" t="s">
        <v>70</v>
      </c>
      <c r="C28" s="154"/>
      <c r="D28" s="73"/>
      <c r="E28" s="73"/>
      <c r="F28" s="155"/>
      <c r="G28" s="156"/>
      <c r="H28" s="157"/>
      <c r="I28" s="7"/>
      <c r="J28" s="7"/>
    </row>
    <row r="29" spans="1:10" s="12" customFormat="1" ht="12.95">
      <c r="A29" s="154"/>
      <c r="B29" s="123" t="s">
        <v>74</v>
      </c>
      <c r="C29" s="154"/>
      <c r="D29" s="73"/>
      <c r="E29" s="158"/>
      <c r="F29" s="155"/>
      <c r="G29" s="156"/>
      <c r="H29" s="157"/>
      <c r="I29" s="7"/>
      <c r="J29" s="7"/>
    </row>
    <row r="30" spans="1:10" s="12" customFormat="1" ht="12.95">
      <c r="A30" s="154"/>
      <c r="B30" s="123" t="s">
        <v>78</v>
      </c>
      <c r="C30" s="154"/>
      <c r="D30" s="73"/>
      <c r="E30" s="158"/>
      <c r="F30" s="155"/>
      <c r="G30" s="156"/>
      <c r="H30" s="157"/>
      <c r="I30" s="7"/>
      <c r="J30" s="7"/>
    </row>
    <row r="31" spans="1:10" s="12" customFormat="1" ht="12.95">
      <c r="A31" s="154"/>
      <c r="B31" s="154"/>
      <c r="C31" s="154"/>
      <c r="D31" s="154"/>
      <c r="E31" s="154"/>
      <c r="F31" s="159"/>
      <c r="G31" s="160"/>
      <c r="H31" s="157"/>
      <c r="I31" s="6"/>
      <c r="J31" s="7"/>
    </row>
    <row r="32" spans="1:10" s="6" customFormat="1" ht="12.95">
      <c r="A32" s="123"/>
      <c r="B32" s="123"/>
      <c r="C32" s="123"/>
      <c r="D32" s="123"/>
      <c r="E32" s="123"/>
      <c r="F32" s="159"/>
      <c r="G32" s="160"/>
      <c r="H32" s="161"/>
      <c r="J32" s="7"/>
    </row>
    <row r="33" spans="1:10" s="6" customFormat="1" ht="12.95">
      <c r="A33" s="143" t="s">
        <v>210</v>
      </c>
      <c r="B33" s="144"/>
      <c r="C33" s="162"/>
      <c r="D33" s="145"/>
      <c r="E33" s="163"/>
      <c r="F33" s="164"/>
      <c r="G33" s="165"/>
      <c r="H33" s="149" t="e">
        <f>F33/G33</f>
        <v>#DIV/0!</v>
      </c>
      <c r="J33" s="7"/>
    </row>
    <row r="34" spans="1:10" s="6" customFormat="1" ht="12.95">
      <c r="A34" s="123"/>
      <c r="B34" s="144"/>
      <c r="C34" s="162"/>
      <c r="D34" s="145"/>
      <c r="E34" s="163"/>
      <c r="F34" s="164"/>
      <c r="G34" s="165"/>
      <c r="H34" s="149" t="e">
        <f>F34/G34</f>
        <v>#DIV/0!</v>
      </c>
      <c r="J34" s="7"/>
    </row>
    <row r="35" spans="1:10" s="6" customFormat="1" ht="12.95">
      <c r="A35" s="123"/>
      <c r="B35" s="144"/>
      <c r="C35" s="162"/>
      <c r="D35" s="145"/>
      <c r="E35" s="163"/>
      <c r="F35" s="164"/>
      <c r="G35" s="165"/>
      <c r="H35" s="149" t="e">
        <f>F35/G35</f>
        <v>#DIV/0!</v>
      </c>
    </row>
    <row r="36" spans="1:10" s="6" customFormat="1" ht="12.95">
      <c r="A36" s="123"/>
      <c r="B36" s="144"/>
      <c r="C36" s="162"/>
      <c r="D36" s="145"/>
      <c r="E36" s="163"/>
      <c r="F36" s="164"/>
      <c r="G36" s="165"/>
      <c r="H36" s="149" t="e">
        <f>F36/G36</f>
        <v>#DIV/0!</v>
      </c>
    </row>
    <row r="37" spans="1:10" s="12" customFormat="1" ht="12.95">
      <c r="A37" s="154"/>
      <c r="B37" s="154" t="s">
        <v>271</v>
      </c>
      <c r="C37" s="154"/>
      <c r="D37" s="154"/>
      <c r="E37" s="154"/>
      <c r="F37" s="159"/>
      <c r="G37" s="160"/>
      <c r="H37" s="166" t="e">
        <f>SUM(H33:H35)</f>
        <v>#DIV/0!</v>
      </c>
      <c r="I37" s="47"/>
      <c r="J37" s="47"/>
    </row>
    <row r="38" spans="1:10" s="12" customFormat="1" ht="12.95">
      <c r="A38" s="154"/>
      <c r="B38" s="123" t="s">
        <v>84</v>
      </c>
      <c r="C38" s="154"/>
      <c r="D38" s="154"/>
      <c r="E38" s="154"/>
      <c r="F38" s="155"/>
      <c r="G38" s="156"/>
      <c r="H38" s="167"/>
    </row>
    <row r="39" spans="1:10" s="12" customFormat="1" ht="12.95">
      <c r="A39" s="154"/>
      <c r="B39" s="123" t="s">
        <v>74</v>
      </c>
      <c r="C39" s="154"/>
      <c r="D39" s="73"/>
      <c r="E39" s="158"/>
      <c r="F39" s="155"/>
      <c r="G39" s="156"/>
      <c r="H39" s="157"/>
      <c r="I39" s="7"/>
      <c r="J39" s="7"/>
    </row>
    <row r="40" spans="1:10" s="12" customFormat="1" ht="12.95">
      <c r="A40" s="154"/>
      <c r="B40" s="123" t="s">
        <v>78</v>
      </c>
      <c r="C40" s="154"/>
      <c r="D40" s="73"/>
      <c r="E40" s="158"/>
      <c r="F40" s="155"/>
      <c r="G40" s="156"/>
      <c r="H40" s="157"/>
      <c r="I40" s="7"/>
      <c r="J40" s="7"/>
    </row>
    <row r="41" spans="1:10" s="12" customFormat="1" ht="12.95">
      <c r="A41" s="154"/>
      <c r="B41" s="154"/>
      <c r="C41" s="154"/>
      <c r="D41" s="154"/>
      <c r="E41" s="154"/>
      <c r="F41" s="159"/>
      <c r="G41" s="160"/>
      <c r="H41" s="157"/>
    </row>
    <row r="42" spans="1:10" s="6" customFormat="1" ht="12.95">
      <c r="A42" s="123"/>
      <c r="B42" s="123"/>
      <c r="C42" s="123"/>
      <c r="D42" s="123"/>
      <c r="E42" s="123"/>
      <c r="F42" s="159"/>
      <c r="G42" s="160"/>
      <c r="H42" s="168"/>
    </row>
    <row r="43" spans="1:10" s="6" customFormat="1" ht="12.95">
      <c r="A43" s="143" t="s">
        <v>210</v>
      </c>
      <c r="B43" s="144"/>
      <c r="C43" s="162"/>
      <c r="D43" s="145"/>
      <c r="E43" s="163"/>
      <c r="F43" s="164"/>
      <c r="G43" s="165"/>
      <c r="H43" s="149" t="e">
        <f>F43/G43</f>
        <v>#DIV/0!</v>
      </c>
    </row>
    <row r="44" spans="1:10" s="6" customFormat="1" ht="12.95">
      <c r="A44" s="123"/>
      <c r="B44" s="144"/>
      <c r="C44" s="162"/>
      <c r="D44" s="145"/>
      <c r="E44" s="163"/>
      <c r="F44" s="164"/>
      <c r="G44" s="165"/>
      <c r="H44" s="149" t="e">
        <f>F44/G44</f>
        <v>#DIV/0!</v>
      </c>
    </row>
    <row r="45" spans="1:10" s="6" customFormat="1" ht="12.95">
      <c r="A45" s="123"/>
      <c r="B45" s="144"/>
      <c r="C45" s="162"/>
      <c r="D45" s="145"/>
      <c r="E45" s="163"/>
      <c r="F45" s="164"/>
      <c r="G45" s="165"/>
      <c r="H45" s="149" t="e">
        <f>F45/G45</f>
        <v>#DIV/0!</v>
      </c>
    </row>
    <row r="46" spans="1:10" s="6" customFormat="1" ht="12.95">
      <c r="A46" s="123"/>
      <c r="B46" s="144"/>
      <c r="C46" s="162"/>
      <c r="D46" s="145"/>
      <c r="E46" s="163"/>
      <c r="F46" s="164"/>
      <c r="G46" s="165"/>
      <c r="H46" s="149" t="e">
        <f>F46/G46</f>
        <v>#DIV/0!</v>
      </c>
    </row>
    <row r="47" spans="1:10" s="12" customFormat="1" ht="12.95">
      <c r="A47" s="154"/>
      <c r="B47" s="154" t="s">
        <v>270</v>
      </c>
      <c r="C47" s="154"/>
      <c r="D47" s="154"/>
      <c r="E47" s="154"/>
      <c r="F47" s="159"/>
      <c r="G47" s="160"/>
      <c r="H47" s="166" t="e">
        <f>SUM(H43:H45)</f>
        <v>#DIV/0!</v>
      </c>
      <c r="I47" s="47"/>
      <c r="J47" s="47"/>
    </row>
    <row r="48" spans="1:10" s="12" customFormat="1" ht="12.95">
      <c r="A48" s="154"/>
      <c r="B48" s="123" t="s">
        <v>84</v>
      </c>
      <c r="C48" s="154"/>
      <c r="D48" s="154"/>
      <c r="E48" s="154"/>
      <c r="F48" s="155"/>
      <c r="G48" s="156"/>
      <c r="H48" s="167"/>
    </row>
    <row r="49" spans="1:10" s="12" customFormat="1" ht="12.95">
      <c r="A49" s="154"/>
      <c r="B49" s="123" t="s">
        <v>74</v>
      </c>
      <c r="C49" s="154"/>
      <c r="D49" s="73"/>
      <c r="E49" s="158"/>
      <c r="F49" s="155"/>
      <c r="G49" s="156"/>
      <c r="H49" s="157"/>
      <c r="I49" s="7"/>
      <c r="J49" s="7"/>
    </row>
    <row r="50" spans="1:10" s="12" customFormat="1" ht="12.95">
      <c r="A50" s="154"/>
      <c r="B50" s="123" t="s">
        <v>78</v>
      </c>
      <c r="C50" s="154"/>
      <c r="D50" s="73"/>
      <c r="E50" s="158"/>
      <c r="F50" s="155"/>
      <c r="G50" s="156"/>
      <c r="H50" s="157"/>
      <c r="I50" s="7"/>
      <c r="J50" s="7"/>
    </row>
    <row r="51" spans="1:10" s="9" customFormat="1">
      <c r="H51" s="59"/>
    </row>
    <row r="53" spans="1:10" ht="12.95">
      <c r="A53" s="150" t="s">
        <v>88</v>
      </c>
      <c r="B53" s="73" t="s">
        <v>89</v>
      </c>
      <c r="C53" s="73"/>
      <c r="D53" s="73"/>
      <c r="E53" s="73"/>
      <c r="F53" s="73"/>
      <c r="G53" s="73"/>
      <c r="I53" s="73"/>
    </row>
    <row r="54" spans="1:10" ht="12.95">
      <c r="A54" s="169" t="s">
        <v>90</v>
      </c>
      <c r="B54" s="170" t="s">
        <v>91</v>
      </c>
      <c r="C54" s="171">
        <v>1</v>
      </c>
      <c r="D54" s="171">
        <v>2</v>
      </c>
      <c r="E54" s="172">
        <v>3</v>
      </c>
      <c r="F54" s="173" t="str">
        <f>F20</f>
        <v>kg HHP applied</v>
      </c>
      <c r="G54" s="173" t="str">
        <f>G20</f>
        <v>ha of harvested land</v>
      </c>
    </row>
    <row r="55" spans="1:10" ht="141.94999999999999" customHeight="1">
      <c r="A55" s="174" t="s">
        <v>92</v>
      </c>
      <c r="B55" s="175" t="s">
        <v>93</v>
      </c>
      <c r="C55" s="176" t="s">
        <v>94</v>
      </c>
      <c r="D55" s="176" t="s">
        <v>95</v>
      </c>
      <c r="E55" s="177" t="s">
        <v>96</v>
      </c>
      <c r="F55" s="178"/>
      <c r="G55" s="178"/>
    </row>
    <row r="56" spans="1:10" ht="63.95" customHeight="1">
      <c r="A56" s="174" t="s">
        <v>98</v>
      </c>
      <c r="B56" s="175" t="s">
        <v>99</v>
      </c>
      <c r="C56" s="176" t="s">
        <v>100</v>
      </c>
      <c r="D56" s="176" t="s">
        <v>101</v>
      </c>
      <c r="E56" s="177" t="s">
        <v>102</v>
      </c>
      <c r="F56" s="178"/>
      <c r="G56" s="178"/>
    </row>
    <row r="57" spans="1:10" ht="135.94999999999999" customHeight="1">
      <c r="A57" s="175" t="s">
        <v>103</v>
      </c>
      <c r="B57" s="175" t="s">
        <v>104</v>
      </c>
      <c r="C57" s="175" t="s">
        <v>105</v>
      </c>
      <c r="D57" s="175" t="s">
        <v>106</v>
      </c>
      <c r="E57" s="175" t="s">
        <v>107</v>
      </c>
      <c r="F57" s="178"/>
      <c r="G57" s="178"/>
    </row>
    <row r="58" spans="1:10" ht="12.95">
      <c r="A58" s="174" t="s">
        <v>108</v>
      </c>
      <c r="B58" s="179"/>
      <c r="C58" s="179"/>
      <c r="D58" s="73"/>
      <c r="E58" s="180" t="s">
        <v>109</v>
      </c>
      <c r="F58" s="181">
        <f>SUM(F55:F57)</f>
        <v>0</v>
      </c>
      <c r="G58" s="182">
        <f>SUM(G55:G57)</f>
        <v>0</v>
      </c>
    </row>
    <row r="59" spans="1:10" ht="12.95">
      <c r="A59" s="73"/>
      <c r="B59" s="73"/>
      <c r="C59" s="73"/>
      <c r="D59" s="73"/>
      <c r="E59" s="180" t="s">
        <v>110</v>
      </c>
      <c r="F59" s="337"/>
      <c r="G59" s="338"/>
    </row>
    <row r="60" spans="1:10" ht="12.95">
      <c r="A60" s="73"/>
      <c r="B60" s="73"/>
      <c r="C60" s="73"/>
      <c r="D60" s="73"/>
      <c r="E60" s="180"/>
      <c r="F60" s="73"/>
      <c r="G60" s="73"/>
    </row>
    <row r="61" spans="1:10">
      <c r="E61" s="10"/>
    </row>
    <row r="62" spans="1:10">
      <c r="E62" s="10"/>
      <c r="F62" s="10"/>
      <c r="H62" s="61"/>
    </row>
    <row r="63" spans="1:10" ht="12.95">
      <c r="A63" s="150" t="s">
        <v>113</v>
      </c>
      <c r="B63" s="73"/>
      <c r="C63" s="73"/>
      <c r="D63" s="73"/>
      <c r="E63" s="180"/>
      <c r="F63" s="180"/>
      <c r="G63" s="73"/>
      <c r="H63" s="183"/>
    </row>
    <row r="64" spans="1:10" ht="12" customHeight="1">
      <c r="A64" s="334" t="s">
        <v>114</v>
      </c>
      <c r="B64" s="334"/>
      <c r="C64" s="334"/>
      <c r="D64" s="334"/>
      <c r="E64" s="334"/>
      <c r="F64" s="334"/>
      <c r="G64" s="334"/>
      <c r="H64" s="183"/>
    </row>
    <row r="65" spans="1:9" ht="30.95" customHeight="1">
      <c r="A65" s="184"/>
      <c r="B65" s="184"/>
      <c r="C65" s="184"/>
      <c r="D65" s="184"/>
      <c r="E65" s="184"/>
      <c r="F65" s="184"/>
      <c r="G65" s="184"/>
      <c r="H65" s="185"/>
    </row>
    <row r="66" spans="1:9" s="9" customFormat="1" ht="12.95">
      <c r="A66" s="150" t="s">
        <v>115</v>
      </c>
      <c r="B66" s="150"/>
      <c r="C66" s="150"/>
      <c r="D66" s="150"/>
      <c r="E66" s="150"/>
      <c r="F66" s="150"/>
      <c r="G66" s="150"/>
      <c r="H66" s="129"/>
    </row>
    <row r="67" spans="1:9" ht="65.099999999999994" customHeight="1">
      <c r="A67" s="339" t="s">
        <v>272</v>
      </c>
      <c r="B67" s="339"/>
      <c r="C67" s="339"/>
      <c r="D67" s="339"/>
      <c r="E67" s="339"/>
      <c r="F67" s="339"/>
      <c r="G67" s="339"/>
      <c r="H67" s="183"/>
      <c r="I67" s="8"/>
    </row>
    <row r="68" spans="1:9" ht="26.1" customHeight="1">
      <c r="A68" s="1"/>
      <c r="B68" s="73"/>
      <c r="C68" s="1"/>
      <c r="D68" s="1"/>
      <c r="E68" s="73"/>
      <c r="F68" s="1"/>
      <c r="G68" s="1"/>
      <c r="H68" s="183"/>
      <c r="I68" s="8"/>
    </row>
    <row r="69" spans="1:9" ht="12.95">
      <c r="A69" s="150" t="s">
        <v>117</v>
      </c>
      <c r="B69" s="73"/>
      <c r="C69" s="150"/>
      <c r="D69" s="73"/>
      <c r="E69" s="73"/>
      <c r="F69" s="73"/>
      <c r="G69" s="73"/>
      <c r="H69" s="142"/>
    </row>
    <row r="70" spans="1:9" ht="107.1" customHeight="1">
      <c r="A70" s="339" t="s">
        <v>118</v>
      </c>
      <c r="B70" s="339"/>
      <c r="C70" s="339"/>
      <c r="D70" s="339"/>
      <c r="E70" s="339"/>
      <c r="F70" s="339"/>
      <c r="G70" s="339"/>
      <c r="H70" s="185"/>
    </row>
    <row r="71" spans="1:9" ht="27" customHeight="1">
      <c r="A71" s="184"/>
      <c r="B71" s="184"/>
      <c r="C71" s="184"/>
      <c r="D71" s="184"/>
      <c r="E71" s="184"/>
      <c r="F71" s="184"/>
      <c r="G71" s="184"/>
      <c r="H71" s="185"/>
    </row>
    <row r="72" spans="1:9" ht="12.95">
      <c r="A72" s="150" t="s">
        <v>119</v>
      </c>
      <c r="B72" s="186"/>
      <c r="C72" s="73"/>
      <c r="D72" s="73"/>
      <c r="E72" s="73"/>
      <c r="F72" s="73"/>
      <c r="G72" s="73"/>
      <c r="H72" s="142"/>
    </row>
    <row r="73" spans="1:9" ht="36" customHeight="1">
      <c r="A73" s="339" t="s">
        <v>120</v>
      </c>
      <c r="B73" s="339"/>
      <c r="C73" s="339"/>
      <c r="D73" s="339"/>
      <c r="E73" s="339"/>
      <c r="F73" s="339"/>
      <c r="G73" s="339"/>
      <c r="H73" s="339"/>
    </row>
    <row r="74" spans="1:9" ht="33" customHeight="1">
      <c r="A74" s="73"/>
      <c r="B74" s="73"/>
      <c r="C74" s="73"/>
      <c r="D74" s="73"/>
      <c r="E74" s="73"/>
      <c r="F74" s="73"/>
      <c r="G74" s="73"/>
      <c r="H74" s="142"/>
    </row>
    <row r="75" spans="1:9" ht="12.95">
      <c r="A75" s="150" t="s">
        <v>121</v>
      </c>
      <c r="B75" s="150"/>
      <c r="C75" s="73"/>
      <c r="D75" s="73"/>
      <c r="E75" s="73"/>
      <c r="F75" s="73"/>
      <c r="G75" s="73"/>
      <c r="H75" s="142"/>
    </row>
    <row r="76" spans="1:9" ht="14.1" customHeight="1">
      <c r="A76" s="339" t="s">
        <v>122</v>
      </c>
      <c r="B76" s="339"/>
      <c r="C76" s="339"/>
      <c r="D76" s="339"/>
      <c r="E76" s="339"/>
      <c r="F76" s="339"/>
      <c r="G76" s="339"/>
      <c r="H76" s="339"/>
    </row>
    <row r="77" spans="1:9" ht="15" customHeight="1">
      <c r="A77" s="339" t="s">
        <v>123</v>
      </c>
      <c r="B77" s="339"/>
      <c r="C77" s="339"/>
      <c r="D77" s="339"/>
      <c r="E77" s="339"/>
      <c r="F77" s="339"/>
      <c r="G77" s="339"/>
      <c r="H77" s="339"/>
    </row>
  </sheetData>
  <mergeCells count="10">
    <mergeCell ref="A76:H76"/>
    <mergeCell ref="A77:H77"/>
    <mergeCell ref="A15:B15"/>
    <mergeCell ref="D19:E19"/>
    <mergeCell ref="A73:H73"/>
    <mergeCell ref="D20:E20"/>
    <mergeCell ref="A64:G64"/>
    <mergeCell ref="A67:G67"/>
    <mergeCell ref="A70:G70"/>
    <mergeCell ref="F59:G59"/>
  </mergeCells>
  <conditionalFormatting sqref="F58:G58">
    <cfRule type="cellIs" dxfId="65" priority="1" operator="lessThan">
      <formula>5</formula>
    </cfRule>
    <cfRule type="cellIs" dxfId="64" priority="2" operator="between">
      <formula>5</formula>
      <formula>7</formula>
    </cfRule>
    <cfRule type="cellIs" dxfId="63" priority="3" operator="greaterThan">
      <formula>7</formula>
    </cfRule>
  </conditionalFormatting>
  <hyperlinks>
    <hyperlink ref="B19" location="'Addendum_HHP Compendium'!A1" display="HHP compendium data " xr:uid="{C2D7A293-6C3A-0045-961D-CFE8FF3621FE}"/>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BFCCCDD-F70F-514E-97BE-9F7773E72032}">
          <x14:formula1>
            <xm:f>Sheet1!$A$1:$A$3</xm:f>
          </x14:formula1>
          <xm:sqref>F55:G57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7F76-F008-B845-921C-D742FE869F99}">
  <dimension ref="A1:A3"/>
  <sheetViews>
    <sheetView workbookViewId="0">
      <selection activeCell="A4" sqref="A4"/>
    </sheetView>
  </sheetViews>
  <sheetFormatPr defaultColWidth="11.125" defaultRowHeight="15.6"/>
  <sheetData>
    <row r="1" spans="1:1">
      <c r="A1">
        <v>1</v>
      </c>
    </row>
    <row r="2" spans="1:1">
      <c r="A2">
        <v>2</v>
      </c>
    </row>
    <row r="3" spans="1:1">
      <c r="A3">
        <v>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77516-8578-E943-8249-C15D934FB90D}">
  <dimension ref="A1:N74"/>
  <sheetViews>
    <sheetView showGridLines="0" zoomScaleNormal="110" workbookViewId="0">
      <selection activeCell="A15" sqref="A15:B17"/>
    </sheetView>
  </sheetViews>
  <sheetFormatPr defaultColWidth="10.875" defaultRowHeight="12"/>
  <cols>
    <col min="1" max="6" width="23.125" style="7" customWidth="1"/>
    <col min="7" max="7" width="24.875" style="7" customWidth="1"/>
    <col min="8" max="10" width="23.125" style="7" customWidth="1"/>
    <col min="11" max="12" width="23.125" style="58" customWidth="1"/>
    <col min="13" max="14" width="27" style="7" customWidth="1"/>
    <col min="15" max="15" width="21.875" style="7" customWidth="1"/>
    <col min="16" max="16384" width="10.875" style="7"/>
  </cols>
  <sheetData>
    <row r="1" spans="1:7" ht="12.95">
      <c r="A1" s="122" t="s">
        <v>19</v>
      </c>
      <c r="B1" s="123" t="s">
        <v>20</v>
      </c>
    </row>
    <row r="2" spans="1:7" ht="12.95">
      <c r="A2" s="122" t="s">
        <v>21</v>
      </c>
      <c r="B2" s="123" t="s">
        <v>22</v>
      </c>
    </row>
    <row r="3" spans="1:7" ht="12.95">
      <c r="A3" s="123" t="s">
        <v>23</v>
      </c>
      <c r="B3" s="123" t="s">
        <v>24</v>
      </c>
    </row>
    <row r="4" spans="1:7" ht="12.95">
      <c r="A4" s="123" t="s">
        <v>25</v>
      </c>
      <c r="B4" s="123" t="s">
        <v>273</v>
      </c>
    </row>
    <row r="5" spans="1:7" ht="12.95">
      <c r="A5" s="123" t="s">
        <v>27</v>
      </c>
      <c r="B5" s="123" t="s">
        <v>274</v>
      </c>
    </row>
    <row r="6" spans="1:7" ht="12.95">
      <c r="A6" s="73"/>
      <c r="B6" s="73"/>
    </row>
    <row r="7" spans="1:7" ht="12.95">
      <c r="A7" s="73" t="s">
        <v>29</v>
      </c>
      <c r="B7" s="73" t="s">
        <v>275</v>
      </c>
      <c r="G7" s="11"/>
    </row>
    <row r="8" spans="1:7" ht="12.95">
      <c r="A8" s="73" t="s">
        <v>31</v>
      </c>
      <c r="B8" s="187" t="s">
        <v>276</v>
      </c>
      <c r="G8" s="11"/>
    </row>
    <row r="9" spans="1:7" ht="12.95">
      <c r="A9" s="73" t="s">
        <v>33</v>
      </c>
      <c r="B9" s="73" t="s">
        <v>277</v>
      </c>
      <c r="G9" s="11"/>
    </row>
    <row r="10" spans="1:7" ht="12.95">
      <c r="A10" s="73" t="s">
        <v>35</v>
      </c>
      <c r="B10" s="73" t="s">
        <v>278</v>
      </c>
      <c r="G10" s="11"/>
    </row>
    <row r="11" spans="1:7" ht="12.95">
      <c r="A11" s="73"/>
      <c r="B11" s="73" t="s">
        <v>279</v>
      </c>
      <c r="G11" s="11"/>
    </row>
    <row r="12" spans="1:7" ht="12.95">
      <c r="A12" s="73" t="s">
        <v>38</v>
      </c>
      <c r="B12" s="73" t="s">
        <v>39</v>
      </c>
      <c r="G12" s="11"/>
    </row>
    <row r="13" spans="1:7" ht="12.95">
      <c r="A13" s="73" t="s">
        <v>40</v>
      </c>
      <c r="B13" s="73" t="s">
        <v>280</v>
      </c>
      <c r="E13" s="28"/>
      <c r="F13" s="28"/>
      <c r="G13" s="11"/>
    </row>
    <row r="14" spans="1:7">
      <c r="A14" s="9"/>
      <c r="G14" s="11"/>
    </row>
    <row r="15" spans="1:7" ht="12.95">
      <c r="A15" s="327" t="s">
        <v>41</v>
      </c>
      <c r="B15" s="328"/>
      <c r="G15" s="11"/>
    </row>
    <row r="16" spans="1:7" ht="12.95">
      <c r="A16" s="125" t="s">
        <v>42</v>
      </c>
      <c r="B16" s="126"/>
      <c r="G16" s="11"/>
    </row>
    <row r="17" spans="1:14" ht="12.95">
      <c r="A17" s="127" t="s">
        <v>43</v>
      </c>
      <c r="B17" s="128"/>
      <c r="G17" s="11"/>
    </row>
    <row r="18" spans="1:14" ht="12.95">
      <c r="A18" s="73"/>
      <c r="B18" s="73"/>
      <c r="C18" s="73"/>
      <c r="D18" s="73"/>
      <c r="E18" s="73"/>
      <c r="F18" s="73"/>
      <c r="G18" s="136" t="s">
        <v>281</v>
      </c>
      <c r="H18" s="136" t="s">
        <v>44</v>
      </c>
      <c r="I18" s="73"/>
      <c r="J18" s="73"/>
      <c r="K18" s="142"/>
      <c r="L18" s="142"/>
      <c r="M18" s="73"/>
      <c r="N18" s="73"/>
    </row>
    <row r="19" spans="1:14" ht="12.95">
      <c r="A19" s="73"/>
      <c r="B19" s="150" t="s">
        <v>282</v>
      </c>
      <c r="C19" s="73"/>
      <c r="D19" s="329" t="s">
        <v>46</v>
      </c>
      <c r="E19" s="349"/>
      <c r="F19" s="73"/>
      <c r="G19" s="131" t="s">
        <v>283</v>
      </c>
      <c r="H19" s="73"/>
      <c r="I19" s="73"/>
      <c r="J19" s="73"/>
      <c r="K19" s="132" t="s">
        <v>217</v>
      </c>
      <c r="L19" s="132" t="s">
        <v>217</v>
      </c>
      <c r="M19" s="73"/>
      <c r="N19" s="73"/>
    </row>
    <row r="20" spans="1:14" s="23" customFormat="1" ht="26.1">
      <c r="A20" s="133" t="s">
        <v>49</v>
      </c>
      <c r="B20" s="134" t="s">
        <v>284</v>
      </c>
      <c r="C20" s="134" t="s">
        <v>51</v>
      </c>
      <c r="D20" s="331" t="s">
        <v>285</v>
      </c>
      <c r="E20" s="350"/>
      <c r="F20" s="188" t="s">
        <v>286</v>
      </c>
      <c r="G20" s="189" t="s">
        <v>287</v>
      </c>
      <c r="H20" s="188" t="s">
        <v>288</v>
      </c>
      <c r="I20" s="188" t="s">
        <v>55</v>
      </c>
      <c r="J20" s="188" t="s">
        <v>289</v>
      </c>
      <c r="K20" s="132" t="s">
        <v>290</v>
      </c>
      <c r="L20" s="132" t="s">
        <v>291</v>
      </c>
      <c r="M20" s="73"/>
      <c r="N20" s="73"/>
    </row>
    <row r="21" spans="1:14" ht="12.95">
      <c r="A21" s="73"/>
      <c r="B21" s="73" t="s">
        <v>56</v>
      </c>
      <c r="C21" s="136" t="s">
        <v>56</v>
      </c>
      <c r="D21" s="137" t="s">
        <v>57</v>
      </c>
      <c r="E21" s="190" t="s">
        <v>58</v>
      </c>
      <c r="F21" s="138" t="s">
        <v>292</v>
      </c>
      <c r="G21" s="139" t="s">
        <v>59</v>
      </c>
      <c r="H21" s="138" t="s">
        <v>60</v>
      </c>
      <c r="I21" s="138"/>
      <c r="J21" s="138"/>
      <c r="K21" s="191"/>
      <c r="L21" s="191"/>
      <c r="M21" s="73"/>
      <c r="N21" s="73"/>
    </row>
    <row r="22" spans="1:14" ht="63" customHeight="1">
      <c r="A22" s="73" t="s">
        <v>0</v>
      </c>
      <c r="B22" s="73"/>
      <c r="C22" s="73"/>
      <c r="D22" s="73"/>
      <c r="E22" s="192" t="s">
        <v>293</v>
      </c>
      <c r="F22" s="193" t="s">
        <v>294</v>
      </c>
      <c r="G22" s="141"/>
      <c r="H22" s="73"/>
      <c r="I22" s="73"/>
      <c r="J22" s="73"/>
      <c r="K22" s="142"/>
      <c r="L22" s="142"/>
      <c r="M22" s="193" t="s">
        <v>295</v>
      </c>
      <c r="N22" s="73"/>
    </row>
    <row r="23" spans="1:14" ht="12.95">
      <c r="A23" s="143" t="s">
        <v>210</v>
      </c>
      <c r="B23" s="144"/>
      <c r="C23" s="144"/>
      <c r="D23" s="145"/>
      <c r="E23" s="195"/>
      <c r="F23" s="196"/>
      <c r="G23" s="147"/>
      <c r="H23" s="148"/>
      <c r="I23" s="197" t="e">
        <f>G23/H23</f>
        <v>#DIV/0!</v>
      </c>
      <c r="J23" s="198"/>
      <c r="K23" s="149" t="e">
        <f ca="1">(I23*J23)*reference toxicity</f>
        <v>#DIV/0!</v>
      </c>
      <c r="L23" s="149" t="e">
        <f ca="1">(I23*J23)*reference toxicity</f>
        <v>#DIV/0!</v>
      </c>
      <c r="M23" s="157"/>
    </row>
    <row r="24" spans="1:14" ht="12.95">
      <c r="A24" s="73"/>
      <c r="B24" s="144"/>
      <c r="C24" s="144"/>
      <c r="D24" s="145"/>
      <c r="E24" s="195"/>
      <c r="F24" s="196"/>
      <c r="G24" s="147"/>
      <c r="H24" s="148"/>
      <c r="I24" s="197" t="e">
        <f>G24/H24</f>
        <v>#DIV/0!</v>
      </c>
      <c r="J24" s="198"/>
      <c r="K24" s="149" t="e">
        <f>G24/H24</f>
        <v>#DIV/0!</v>
      </c>
      <c r="L24" s="149" t="e">
        <f ca="1">(I24*J24)*reference toxicity</f>
        <v>#DIV/0!</v>
      </c>
      <c r="M24" s="73"/>
    </row>
    <row r="25" spans="1:14" ht="12.95">
      <c r="A25" s="73"/>
      <c r="B25" s="144"/>
      <c r="C25" s="144"/>
      <c r="D25" s="145"/>
      <c r="E25" s="195"/>
      <c r="F25" s="196"/>
      <c r="G25" s="147"/>
      <c r="H25" s="148"/>
      <c r="I25" s="197" t="e">
        <f>G25/H25</f>
        <v>#DIV/0!</v>
      </c>
      <c r="J25" s="198"/>
      <c r="K25" s="149" t="e">
        <f>G25/H25</f>
        <v>#DIV/0!</v>
      </c>
      <c r="L25" s="149" t="e">
        <f ca="1">(I25*J25)*reference toxicity</f>
        <v>#DIV/0!</v>
      </c>
      <c r="M25" s="73"/>
    </row>
    <row r="26" spans="1:14" ht="12.95">
      <c r="A26" s="73"/>
      <c r="B26" s="144"/>
      <c r="C26" s="144"/>
      <c r="D26" s="145"/>
      <c r="E26" s="195"/>
      <c r="F26" s="196"/>
      <c r="G26" s="147"/>
      <c r="H26" s="148"/>
      <c r="I26" s="197" t="e">
        <f>G26/H26</f>
        <v>#DIV/0!</v>
      </c>
      <c r="J26" s="198"/>
      <c r="K26" s="149" t="e">
        <f>G26/H26</f>
        <v>#DIV/0!</v>
      </c>
      <c r="L26" s="149" t="e">
        <f ca="1">(I26*J26)*reference toxicity</f>
        <v>#DIV/0!</v>
      </c>
      <c r="M26" s="73"/>
    </row>
    <row r="27" spans="1:14" s="9" customFormat="1" ht="12.95">
      <c r="A27" s="73"/>
      <c r="B27" s="150" t="s">
        <v>270</v>
      </c>
      <c r="C27" s="150"/>
      <c r="D27" s="150"/>
      <c r="E27" s="150"/>
      <c r="F27" s="150"/>
      <c r="G27" s="151"/>
      <c r="H27" s="152"/>
      <c r="I27" s="199"/>
      <c r="J27" s="152"/>
      <c r="K27" s="153" t="e">
        <f ca="1">SUM(K23:K25)</f>
        <v>#DIV/0!</v>
      </c>
      <c r="L27" s="153" t="e">
        <f ca="1">SUM(L23:L25)</f>
        <v>#DIV/0!</v>
      </c>
      <c r="M27" s="73"/>
      <c r="N27" s="7"/>
    </row>
    <row r="28" spans="1:14" s="12" customFormat="1" ht="12.95">
      <c r="A28" s="73"/>
      <c r="B28" s="123" t="s">
        <v>70</v>
      </c>
      <c r="C28" s="154"/>
      <c r="D28" s="154"/>
      <c r="E28" s="154"/>
      <c r="F28" s="154"/>
      <c r="G28" s="155"/>
      <c r="H28" s="156"/>
      <c r="I28" s="199"/>
      <c r="J28" s="156"/>
      <c r="K28" s="167"/>
      <c r="L28" s="167"/>
      <c r="M28" s="73"/>
      <c r="N28" s="7"/>
    </row>
    <row r="29" spans="1:14" s="12" customFormat="1" ht="12.95">
      <c r="A29" s="154"/>
      <c r="B29" s="123" t="s">
        <v>74</v>
      </c>
      <c r="C29" s="154"/>
      <c r="D29" s="154"/>
      <c r="E29" s="154"/>
      <c r="F29" s="154"/>
      <c r="G29" s="155"/>
      <c r="H29" s="156"/>
      <c r="I29" s="199"/>
      <c r="J29" s="156"/>
      <c r="K29" s="167"/>
      <c r="L29" s="167"/>
      <c r="M29" s="73"/>
      <c r="N29" s="7"/>
    </row>
    <row r="30" spans="1:14" s="12" customFormat="1" ht="12.95">
      <c r="A30" s="154"/>
      <c r="B30" s="123" t="s">
        <v>78</v>
      </c>
      <c r="C30" s="154"/>
      <c r="D30" s="154"/>
      <c r="E30" s="154"/>
      <c r="F30" s="154"/>
      <c r="G30" s="155"/>
      <c r="H30" s="156"/>
      <c r="I30" s="199"/>
      <c r="J30" s="156"/>
      <c r="K30" s="167"/>
      <c r="L30" s="167"/>
      <c r="M30" s="73"/>
      <c r="N30" s="7"/>
    </row>
    <row r="31" spans="1:14" s="12" customFormat="1" ht="12.95">
      <c r="A31" s="154"/>
      <c r="B31" s="154"/>
      <c r="C31" s="154"/>
      <c r="D31" s="154"/>
      <c r="E31" s="154"/>
      <c r="F31" s="154"/>
      <c r="G31" s="159"/>
      <c r="H31" s="160"/>
      <c r="I31" s="199"/>
      <c r="J31" s="160"/>
      <c r="K31" s="167"/>
      <c r="L31" s="167"/>
      <c r="M31" s="73"/>
      <c r="N31" s="7"/>
    </row>
    <row r="32" spans="1:14" s="6" customFormat="1" ht="12.95">
      <c r="A32" s="123"/>
      <c r="B32" s="200"/>
      <c r="C32" s="123"/>
      <c r="D32" s="123"/>
      <c r="E32" s="123"/>
      <c r="F32" s="123"/>
      <c r="G32" s="159"/>
      <c r="H32" s="160"/>
      <c r="I32" s="160"/>
      <c r="J32" s="160"/>
      <c r="K32" s="168"/>
      <c r="L32" s="168"/>
      <c r="M32" s="123"/>
    </row>
    <row r="33" spans="1:14" s="6" customFormat="1" ht="12.95">
      <c r="A33" s="143" t="s">
        <v>210</v>
      </c>
      <c r="B33" s="144"/>
      <c r="C33" s="162"/>
      <c r="D33" s="145"/>
      <c r="E33" s="201"/>
      <c r="F33" s="202"/>
      <c r="G33" s="164"/>
      <c r="H33" s="165"/>
      <c r="I33" s="197" t="e">
        <f>G33/H33</f>
        <v>#DIV/0!</v>
      </c>
      <c r="J33" s="203"/>
      <c r="K33" s="149" t="e">
        <f>G33/H33</f>
        <v>#DIV/0!</v>
      </c>
      <c r="L33" s="149" t="e">
        <f ca="1">(I33*J33)*reference toxicity</f>
        <v>#DIV/0!</v>
      </c>
      <c r="M33" s="123"/>
    </row>
    <row r="34" spans="1:14" s="6" customFormat="1" ht="12.95">
      <c r="A34" s="123"/>
      <c r="B34" s="144"/>
      <c r="C34" s="162"/>
      <c r="D34" s="145"/>
      <c r="E34" s="201"/>
      <c r="F34" s="202"/>
      <c r="G34" s="164"/>
      <c r="H34" s="165"/>
      <c r="I34" s="197" t="e">
        <f>G34/H34</f>
        <v>#DIV/0!</v>
      </c>
      <c r="J34" s="203"/>
      <c r="K34" s="149" t="e">
        <f>G34/H34</f>
        <v>#DIV/0!</v>
      </c>
      <c r="L34" s="149" t="e">
        <f ca="1">(I34*J34)*reference toxicity</f>
        <v>#DIV/0!</v>
      </c>
      <c r="M34" s="123"/>
    </row>
    <row r="35" spans="1:14" s="6" customFormat="1" ht="12.95">
      <c r="A35" s="123"/>
      <c r="B35" s="144"/>
      <c r="C35" s="162"/>
      <c r="D35" s="145"/>
      <c r="E35" s="201"/>
      <c r="F35" s="202"/>
      <c r="G35" s="164"/>
      <c r="H35" s="165"/>
      <c r="I35" s="197" t="e">
        <f>G35/H35</f>
        <v>#DIV/0!</v>
      </c>
      <c r="J35" s="203"/>
      <c r="K35" s="149" t="e">
        <f>G35/H35</f>
        <v>#DIV/0!</v>
      </c>
      <c r="L35" s="149" t="e">
        <f ca="1">(I35*J35)*reference toxicity</f>
        <v>#DIV/0!</v>
      </c>
      <c r="M35" s="123"/>
    </row>
    <row r="36" spans="1:14" s="6" customFormat="1" ht="12.95">
      <c r="A36" s="123"/>
      <c r="B36" s="144"/>
      <c r="C36" s="162"/>
      <c r="D36" s="145"/>
      <c r="E36" s="201"/>
      <c r="F36" s="202"/>
      <c r="G36" s="164"/>
      <c r="H36" s="165"/>
      <c r="I36" s="197" t="e">
        <f>G36/H36</f>
        <v>#DIV/0!</v>
      </c>
      <c r="J36" s="203"/>
      <c r="K36" s="149" t="e">
        <f>G36/H36</f>
        <v>#DIV/0!</v>
      </c>
      <c r="L36" s="149" t="e">
        <f ca="1">(I36*J36)*reference toxicity</f>
        <v>#DIV/0!</v>
      </c>
      <c r="M36" s="123"/>
    </row>
    <row r="37" spans="1:14" s="12" customFormat="1" ht="12.95">
      <c r="A37" s="154"/>
      <c r="B37" s="154" t="s">
        <v>270</v>
      </c>
      <c r="C37" s="154"/>
      <c r="D37" s="154"/>
      <c r="E37" s="154"/>
      <c r="F37" s="154"/>
      <c r="G37" s="159"/>
      <c r="H37" s="160"/>
      <c r="I37" s="199"/>
      <c r="J37" s="160"/>
      <c r="K37" s="166" t="e">
        <f>SUM(K33:K35)</f>
        <v>#DIV/0!</v>
      </c>
      <c r="L37" s="153" t="e">
        <f ca="1">SUM(L33:L35)</f>
        <v>#DIV/0!</v>
      </c>
      <c r="M37" s="204"/>
      <c r="N37" s="47"/>
    </row>
    <row r="38" spans="1:14" s="12" customFormat="1" ht="12.95">
      <c r="A38" s="154"/>
      <c r="B38" s="123" t="s">
        <v>84</v>
      </c>
      <c r="C38" s="154"/>
      <c r="D38" s="154"/>
      <c r="E38" s="154"/>
      <c r="F38" s="154"/>
      <c r="G38" s="155"/>
      <c r="H38" s="156"/>
      <c r="I38" s="199"/>
      <c r="J38" s="156"/>
      <c r="K38" s="167"/>
      <c r="L38" s="167"/>
      <c r="M38" s="154"/>
    </row>
    <row r="39" spans="1:14" s="12" customFormat="1" ht="12.95">
      <c r="A39" s="154"/>
      <c r="B39" s="123" t="s">
        <v>74</v>
      </c>
      <c r="C39" s="154"/>
      <c r="D39" s="154"/>
      <c r="E39" s="154"/>
      <c r="F39" s="154"/>
      <c r="G39" s="155"/>
      <c r="H39" s="156"/>
      <c r="I39" s="199"/>
      <c r="J39" s="156"/>
      <c r="K39" s="167"/>
      <c r="L39" s="167"/>
      <c r="M39" s="73"/>
      <c r="N39" s="7"/>
    </row>
    <row r="40" spans="1:14" s="12" customFormat="1" ht="12.95">
      <c r="A40" s="154"/>
      <c r="B40" s="123" t="s">
        <v>78</v>
      </c>
      <c r="C40" s="154"/>
      <c r="D40" s="154"/>
      <c r="E40" s="154"/>
      <c r="F40" s="154"/>
      <c r="G40" s="155"/>
      <c r="H40" s="156"/>
      <c r="I40" s="199"/>
      <c r="J40" s="156"/>
      <c r="K40" s="167"/>
      <c r="L40" s="167"/>
      <c r="M40" s="73"/>
      <c r="N40" s="7"/>
    </row>
    <row r="41" spans="1:14" s="12" customFormat="1" ht="12.95">
      <c r="A41" s="154"/>
      <c r="B41" s="154"/>
      <c r="C41" s="154"/>
      <c r="D41" s="154"/>
      <c r="E41" s="154"/>
      <c r="F41" s="154"/>
      <c r="G41" s="159"/>
      <c r="H41" s="160"/>
      <c r="I41" s="199"/>
      <c r="J41" s="160"/>
      <c r="K41" s="167"/>
      <c r="L41" s="167"/>
      <c r="M41" s="154"/>
    </row>
    <row r="42" spans="1:14" s="6" customFormat="1" ht="12.95">
      <c r="A42" s="123"/>
      <c r="B42" s="200"/>
      <c r="C42" s="123"/>
      <c r="D42" s="123"/>
      <c r="E42" s="123"/>
      <c r="F42" s="123"/>
      <c r="G42" s="159"/>
      <c r="H42" s="160"/>
      <c r="I42" s="160"/>
      <c r="J42" s="160"/>
      <c r="K42" s="168"/>
      <c r="L42" s="168"/>
      <c r="M42" s="123"/>
    </row>
    <row r="43" spans="1:14" s="6" customFormat="1" ht="12.95">
      <c r="A43" s="143" t="s">
        <v>210</v>
      </c>
      <c r="B43" s="144"/>
      <c r="C43" s="162"/>
      <c r="D43" s="145"/>
      <c r="E43" s="201"/>
      <c r="F43" s="202"/>
      <c r="G43" s="164"/>
      <c r="H43" s="165"/>
      <c r="I43" s="197" t="e">
        <f>G43/H43</f>
        <v>#DIV/0!</v>
      </c>
      <c r="J43" s="203"/>
      <c r="K43" s="149" t="e">
        <f>G43/H43</f>
        <v>#DIV/0!</v>
      </c>
      <c r="L43" s="149" t="e">
        <f ca="1">(I43*J43)*reference toxicity</f>
        <v>#DIV/0!</v>
      </c>
      <c r="M43" s="123"/>
    </row>
    <row r="44" spans="1:14" s="6" customFormat="1" ht="12.95">
      <c r="A44" s="123"/>
      <c r="B44" s="144"/>
      <c r="C44" s="162"/>
      <c r="D44" s="145"/>
      <c r="E44" s="201"/>
      <c r="F44" s="202"/>
      <c r="G44" s="164"/>
      <c r="H44" s="165"/>
      <c r="I44" s="197" t="e">
        <f>G44/H44</f>
        <v>#DIV/0!</v>
      </c>
      <c r="J44" s="203"/>
      <c r="K44" s="149" t="e">
        <f>G44/H44</f>
        <v>#DIV/0!</v>
      </c>
      <c r="L44" s="149" t="e">
        <f ca="1">(I44*J44)*reference toxicity</f>
        <v>#DIV/0!</v>
      </c>
      <c r="M44" s="123"/>
    </row>
    <row r="45" spans="1:14" s="6" customFormat="1" ht="12.95">
      <c r="A45" s="123"/>
      <c r="B45" s="144"/>
      <c r="C45" s="162"/>
      <c r="D45" s="145"/>
      <c r="E45" s="201"/>
      <c r="F45" s="202"/>
      <c r="G45" s="164"/>
      <c r="H45" s="165"/>
      <c r="I45" s="197" t="e">
        <f>G45/H45</f>
        <v>#DIV/0!</v>
      </c>
      <c r="J45" s="203"/>
      <c r="K45" s="149" t="e">
        <f>G45/H45</f>
        <v>#DIV/0!</v>
      </c>
      <c r="L45" s="149" t="e">
        <f ca="1">(I45*J45)*reference toxicity</f>
        <v>#DIV/0!</v>
      </c>
      <c r="M45" s="123"/>
    </row>
    <row r="46" spans="1:14" s="6" customFormat="1" ht="12.95">
      <c r="A46" s="123"/>
      <c r="B46" s="144"/>
      <c r="C46" s="162"/>
      <c r="D46" s="145"/>
      <c r="E46" s="201"/>
      <c r="F46" s="202"/>
      <c r="G46" s="164"/>
      <c r="H46" s="165"/>
      <c r="I46" s="197" t="e">
        <f>G46/H46</f>
        <v>#DIV/0!</v>
      </c>
      <c r="J46" s="203"/>
      <c r="K46" s="149" t="e">
        <f>G46/H46</f>
        <v>#DIV/0!</v>
      </c>
      <c r="L46" s="149" t="e">
        <f ca="1">(I46*J46)*reference toxicity</f>
        <v>#DIV/0!</v>
      </c>
      <c r="M46" s="123"/>
    </row>
    <row r="47" spans="1:14" s="12" customFormat="1" ht="12.95">
      <c r="A47" s="154"/>
      <c r="B47" s="154" t="s">
        <v>270</v>
      </c>
      <c r="C47" s="154"/>
      <c r="D47" s="154"/>
      <c r="E47" s="154"/>
      <c r="F47" s="154"/>
      <c r="G47" s="159"/>
      <c r="H47" s="160"/>
      <c r="I47" s="160"/>
      <c r="J47" s="160"/>
      <c r="K47" s="166" t="e">
        <f>SUM(K43:K45)</f>
        <v>#DIV/0!</v>
      </c>
      <c r="L47" s="153" t="e">
        <f ca="1">SUM(L43:L45)</f>
        <v>#DIV/0!</v>
      </c>
      <c r="M47" s="204"/>
      <c r="N47" s="47"/>
    </row>
    <row r="48" spans="1:14" s="12" customFormat="1" ht="12.95">
      <c r="A48" s="154"/>
      <c r="B48" s="123" t="s">
        <v>84</v>
      </c>
      <c r="C48" s="154"/>
      <c r="D48" s="154"/>
      <c r="E48" s="154"/>
      <c r="F48" s="154"/>
      <c r="G48" s="155"/>
      <c r="H48" s="156"/>
      <c r="I48" s="199" t="s">
        <v>0</v>
      </c>
      <c r="J48" s="156"/>
      <c r="K48" s="157"/>
      <c r="L48" s="157"/>
      <c r="M48" s="154"/>
    </row>
    <row r="49" spans="1:13" s="12" customFormat="1" ht="12.95">
      <c r="A49" s="154"/>
      <c r="B49" s="123" t="s">
        <v>74</v>
      </c>
      <c r="C49" s="154"/>
      <c r="D49" s="154"/>
      <c r="E49" s="154"/>
      <c r="F49" s="154"/>
      <c r="G49" s="155"/>
      <c r="H49" s="156"/>
      <c r="I49" s="199"/>
      <c r="J49" s="205"/>
      <c r="K49" s="157"/>
      <c r="L49" s="157"/>
      <c r="M49" s="206"/>
    </row>
    <row r="50" spans="1:13" s="12" customFormat="1" ht="12.95">
      <c r="A50" s="154"/>
      <c r="B50" s="123" t="s">
        <v>78</v>
      </c>
      <c r="C50" s="154"/>
      <c r="D50" s="154"/>
      <c r="E50" s="154"/>
      <c r="F50" s="154"/>
      <c r="G50" s="155"/>
      <c r="H50" s="156"/>
      <c r="I50" s="199"/>
      <c r="J50" s="205"/>
      <c r="K50" s="157"/>
      <c r="L50" s="157"/>
      <c r="M50" s="206"/>
    </row>
    <row r="51" spans="1:13" s="9" customFormat="1">
      <c r="I51" s="13"/>
      <c r="K51" s="64"/>
      <c r="L51" s="64"/>
    </row>
    <row r="53" spans="1:13" ht="12.95">
      <c r="A53" s="150" t="s">
        <v>88</v>
      </c>
      <c r="B53" s="73" t="s">
        <v>89</v>
      </c>
      <c r="C53" s="73"/>
      <c r="D53" s="73"/>
      <c r="E53" s="73"/>
      <c r="F53" s="73"/>
      <c r="G53" s="73"/>
      <c r="H53" s="73"/>
    </row>
    <row r="54" spans="1:13" ht="26.1">
      <c r="A54" s="169" t="s">
        <v>90</v>
      </c>
      <c r="B54" s="170" t="s">
        <v>91</v>
      </c>
      <c r="C54" s="171">
        <v>1</v>
      </c>
      <c r="D54" s="171">
        <v>2</v>
      </c>
      <c r="E54" s="172">
        <v>3</v>
      </c>
      <c r="F54" s="73"/>
      <c r="G54" s="173" t="str">
        <f>G20</f>
        <v>Kg of pesticide active ingredient (a.i.) applied</v>
      </c>
      <c r="H54" s="173" t="str">
        <f>H20</f>
        <v xml:space="preserve">ha harvested land for each pesticide </v>
      </c>
    </row>
    <row r="55" spans="1:13" ht="129.94999999999999">
      <c r="A55" s="174" t="s">
        <v>92</v>
      </c>
      <c r="B55" s="175" t="s">
        <v>93</v>
      </c>
      <c r="C55" s="176" t="s">
        <v>94</v>
      </c>
      <c r="D55" s="176" t="s">
        <v>95</v>
      </c>
      <c r="E55" s="177" t="s">
        <v>96</v>
      </c>
      <c r="F55" s="73"/>
      <c r="G55" s="178"/>
      <c r="H55" s="178"/>
    </row>
    <row r="56" spans="1:13" ht="69.95" customHeight="1">
      <c r="A56" s="174" t="s">
        <v>98</v>
      </c>
      <c r="B56" s="175" t="s">
        <v>99</v>
      </c>
      <c r="C56" s="176" t="s">
        <v>100</v>
      </c>
      <c r="D56" s="176" t="s">
        <v>101</v>
      </c>
      <c r="E56" s="177" t="s">
        <v>102</v>
      </c>
      <c r="F56" s="73"/>
      <c r="G56" s="178"/>
      <c r="H56" s="178"/>
    </row>
    <row r="57" spans="1:13" ht="129.94999999999999">
      <c r="A57" s="175" t="s">
        <v>103</v>
      </c>
      <c r="B57" s="175" t="s">
        <v>104</v>
      </c>
      <c r="C57" s="175" t="s">
        <v>105</v>
      </c>
      <c r="D57" s="175" t="s">
        <v>106</v>
      </c>
      <c r="E57" s="175" t="s">
        <v>107</v>
      </c>
      <c r="F57" s="73"/>
      <c r="G57" s="178"/>
      <c r="H57" s="178"/>
      <c r="J57" s="7" t="s">
        <v>0</v>
      </c>
    </row>
    <row r="58" spans="1:13" ht="12.95">
      <c r="A58" s="174" t="s">
        <v>108</v>
      </c>
      <c r="B58" s="179"/>
      <c r="C58" s="179"/>
      <c r="D58" s="73"/>
      <c r="E58" s="180" t="s">
        <v>109</v>
      </c>
      <c r="F58" s="73"/>
      <c r="G58" s="181">
        <f>SUM(G55:G57)</f>
        <v>0</v>
      </c>
      <c r="H58" s="182">
        <f>SUM(H55:H57)</f>
        <v>0</v>
      </c>
    </row>
    <row r="59" spans="1:13" ht="12.95">
      <c r="A59" s="73"/>
      <c r="B59" s="73"/>
      <c r="C59" s="73"/>
      <c r="D59" s="73"/>
      <c r="E59" s="180" t="s">
        <v>110</v>
      </c>
      <c r="F59" s="73"/>
      <c r="G59" s="337"/>
      <c r="H59" s="338"/>
    </row>
    <row r="60" spans="1:13" ht="12.95">
      <c r="A60" s="73"/>
      <c r="B60" s="73"/>
      <c r="C60" s="73"/>
      <c r="D60" s="73"/>
      <c r="E60" s="180"/>
      <c r="F60" s="180"/>
      <c r="G60" s="180"/>
      <c r="H60" s="73"/>
    </row>
    <row r="61" spans="1:13" ht="12.95">
      <c r="A61" s="150" t="s">
        <v>113</v>
      </c>
      <c r="B61" s="73"/>
      <c r="C61" s="73"/>
      <c r="D61" s="73"/>
      <c r="E61" s="180"/>
      <c r="F61" s="180"/>
      <c r="G61" s="180"/>
      <c r="H61" s="73"/>
      <c r="I61" s="73"/>
      <c r="J61" s="73"/>
      <c r="K61" s="142"/>
    </row>
    <row r="62" spans="1:13" ht="12" customHeight="1">
      <c r="A62" s="334" t="s">
        <v>114</v>
      </c>
      <c r="B62" s="334"/>
      <c r="C62" s="334"/>
      <c r="D62" s="334"/>
      <c r="E62" s="334"/>
      <c r="F62" s="334"/>
      <c r="G62" s="334"/>
      <c r="H62" s="334"/>
      <c r="I62" s="73"/>
      <c r="J62" s="73"/>
      <c r="K62" s="142"/>
    </row>
    <row r="63" spans="1:13" ht="12.95">
      <c r="A63" s="184"/>
      <c r="B63" s="184"/>
      <c r="C63" s="184"/>
      <c r="D63" s="184"/>
      <c r="E63" s="184"/>
      <c r="F63" s="184"/>
      <c r="G63" s="184"/>
      <c r="H63" s="184"/>
      <c r="I63" s="73"/>
      <c r="J63" s="73"/>
      <c r="K63" s="142"/>
    </row>
    <row r="64" spans="1:13" s="9" customFormat="1" ht="12.95">
      <c r="A64" s="150" t="s">
        <v>115</v>
      </c>
      <c r="B64" s="150"/>
      <c r="C64" s="150"/>
      <c r="D64" s="150"/>
      <c r="E64" s="150"/>
      <c r="F64" s="150"/>
      <c r="G64" s="150"/>
      <c r="H64" s="150"/>
      <c r="I64" s="150"/>
      <c r="J64" s="150"/>
      <c r="K64" s="129"/>
      <c r="L64" s="63"/>
    </row>
    <row r="65" spans="1:13" ht="87" customHeight="1">
      <c r="A65" s="339" t="s">
        <v>296</v>
      </c>
      <c r="B65" s="339"/>
      <c r="C65" s="339"/>
      <c r="D65" s="339"/>
      <c r="E65" s="339"/>
      <c r="F65" s="339"/>
      <c r="G65" s="339"/>
      <c r="H65" s="339"/>
      <c r="I65" s="1"/>
      <c r="J65" s="1"/>
      <c r="K65" s="183"/>
      <c r="L65" s="62"/>
      <c r="M65" s="8"/>
    </row>
    <row r="66" spans="1:13" ht="12" customHeight="1">
      <c r="A66" s="150"/>
      <c r="B66" s="150"/>
      <c r="C66" s="73"/>
      <c r="D66" s="73"/>
      <c r="E66" s="73"/>
      <c r="F66" s="73"/>
      <c r="G66" s="73"/>
      <c r="H66" s="73"/>
      <c r="I66" s="73"/>
      <c r="J66" s="73"/>
      <c r="K66" s="183"/>
      <c r="L66" s="61"/>
      <c r="M66" s="8"/>
    </row>
    <row r="67" spans="1:13" ht="12.95">
      <c r="A67" s="150" t="s">
        <v>117</v>
      </c>
      <c r="B67" s="194"/>
      <c r="C67" s="194"/>
      <c r="D67" s="194"/>
      <c r="E67" s="194"/>
      <c r="F67" s="194"/>
      <c r="G67" s="194"/>
      <c r="H67" s="194"/>
      <c r="I67" s="73"/>
      <c r="J67" s="194"/>
      <c r="K67" s="142"/>
    </row>
    <row r="68" spans="1:13" ht="24.95" customHeight="1">
      <c r="A68" s="339" t="s">
        <v>297</v>
      </c>
      <c r="B68" s="339"/>
      <c r="C68" s="339"/>
      <c r="D68" s="339"/>
      <c r="E68" s="339"/>
      <c r="F68" s="339"/>
      <c r="G68" s="339"/>
      <c r="H68" s="339"/>
      <c r="I68" s="339"/>
      <c r="J68" s="339"/>
      <c r="K68" s="339"/>
      <c r="L68" s="62"/>
    </row>
    <row r="69" spans="1:13" ht="12.95">
      <c r="A69" s="150" t="s">
        <v>119</v>
      </c>
      <c r="B69" s="73"/>
      <c r="C69" s="150"/>
      <c r="D69" s="73"/>
      <c r="E69" s="73"/>
      <c r="F69" s="73"/>
      <c r="G69" s="73"/>
      <c r="H69" s="73"/>
      <c r="I69" s="73"/>
      <c r="J69" s="73"/>
      <c r="K69" s="142"/>
    </row>
    <row r="70" spans="1:13" ht="14.1" customHeight="1">
      <c r="A70" s="73" t="s">
        <v>297</v>
      </c>
      <c r="B70" s="73"/>
      <c r="C70" s="73"/>
      <c r="D70" s="73"/>
      <c r="E70" s="73"/>
      <c r="F70" s="73"/>
      <c r="G70" s="73"/>
      <c r="H70" s="73"/>
      <c r="I70" s="73"/>
      <c r="J70" s="73"/>
      <c r="K70" s="183"/>
      <c r="L70" s="61"/>
    </row>
    <row r="71" spans="1:13" ht="15" customHeight="1">
      <c r="A71" s="339"/>
      <c r="B71" s="339"/>
      <c r="C71" s="339"/>
      <c r="D71" s="339"/>
      <c r="E71" s="339"/>
      <c r="F71" s="339"/>
      <c r="G71" s="339"/>
      <c r="H71" s="339"/>
      <c r="I71" s="339"/>
      <c r="J71" s="339"/>
      <c r="K71" s="339"/>
      <c r="L71" s="62"/>
    </row>
    <row r="72" spans="1:13" ht="12.95">
      <c r="A72" s="73"/>
      <c r="B72" s="73"/>
      <c r="C72" s="73"/>
      <c r="D72" s="73"/>
      <c r="E72" s="73"/>
      <c r="F72" s="73"/>
      <c r="G72" s="73"/>
      <c r="H72" s="73"/>
      <c r="I72" s="73"/>
      <c r="J72" s="73"/>
      <c r="K72" s="142"/>
    </row>
    <row r="73" spans="1:13" ht="12.95">
      <c r="A73" s="150" t="s">
        <v>121</v>
      </c>
      <c r="B73" s="150"/>
      <c r="C73" s="73"/>
      <c r="D73" s="73"/>
      <c r="E73" s="73"/>
      <c r="F73" s="73"/>
      <c r="G73" s="73"/>
      <c r="H73" s="73"/>
      <c r="I73" s="73"/>
      <c r="J73" s="73"/>
      <c r="K73" s="142"/>
    </row>
    <row r="74" spans="1:13" ht="12.95">
      <c r="A74" s="351" t="s">
        <v>298</v>
      </c>
      <c r="B74" s="351"/>
      <c r="C74" s="351"/>
      <c r="D74" s="351"/>
      <c r="E74" s="351"/>
      <c r="F74" s="351"/>
      <c r="G74" s="351"/>
      <c r="H74" s="351"/>
      <c r="I74" s="351"/>
      <c r="J74" s="351"/>
      <c r="K74" s="351"/>
      <c r="L74" s="65"/>
    </row>
  </sheetData>
  <mergeCells count="9">
    <mergeCell ref="A15:B15"/>
    <mergeCell ref="D19:E19"/>
    <mergeCell ref="D20:E20"/>
    <mergeCell ref="A74:K74"/>
    <mergeCell ref="A62:H62"/>
    <mergeCell ref="A68:K68"/>
    <mergeCell ref="A71:K71"/>
    <mergeCell ref="A65:H65"/>
    <mergeCell ref="G59:H59"/>
  </mergeCells>
  <conditionalFormatting sqref="G58:H58">
    <cfRule type="cellIs" dxfId="62" priority="1" operator="lessThan">
      <formula>5</formula>
    </cfRule>
    <cfRule type="cellIs" dxfId="61" priority="2" operator="between">
      <formula>5</formula>
      <formula>7</formula>
    </cfRule>
    <cfRule type="cellIs" dxfId="60" priority="3" operator="greaterThan">
      <formula>7</formula>
    </cfRule>
  </conditionalFormatting>
  <hyperlinks>
    <hyperlink ref="B8" location="'Addendum_ETL &amp; TLI'!A1" display="Toxic Load Indicator (TLI) OR Environmental Toxic Load (ETL)" xr:uid="{182D3724-8543-D245-AD5A-74C3F6FC9EFA}"/>
    <hyperlink ref="A74:K74" r:id="rId1" display="Selection Of Pesticide Risk Indicators: Guidance For Policy Makers, OECD, 2016.  http://www.oecd.org/officialdocuments/publicdisplaydocumentpdf/?cote=env/jm/mono(2016)56&amp; doclanguage=en" xr:uid="{C41A3DF0-AB9E-364E-B2D1-EED4F1DF4524}"/>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CA39284-89A0-5F46-B513-AA094522ECB6}">
          <x14:formula1>
            <xm:f>Sheet1!$A$1:$A$3</xm:f>
          </x14:formula1>
          <xm:sqref>G55:H57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20184-9011-DE42-B3F2-610DFFFE0372}">
  <dimension ref="A1:S72"/>
  <sheetViews>
    <sheetView showGridLines="0" topLeftCell="A44" zoomScale="110" zoomScaleNormal="110" workbookViewId="0">
      <selection activeCell="A20" sqref="A20"/>
    </sheetView>
  </sheetViews>
  <sheetFormatPr defaultColWidth="10.875" defaultRowHeight="12.95"/>
  <cols>
    <col min="1" max="15" width="23.125" style="73" customWidth="1"/>
    <col min="16" max="16" width="57" style="73" customWidth="1"/>
    <col min="17" max="17" width="32.375" style="73" customWidth="1"/>
    <col min="18" max="19" width="27" style="73" customWidth="1"/>
    <col min="20" max="20" width="21.875" style="73" customWidth="1"/>
    <col min="21" max="16384" width="10.875" style="73"/>
  </cols>
  <sheetData>
    <row r="1" spans="1:17">
      <c r="A1" s="122" t="s">
        <v>19</v>
      </c>
      <c r="B1" s="73" t="s">
        <v>299</v>
      </c>
    </row>
    <row r="2" spans="1:17">
      <c r="A2" s="122" t="s">
        <v>21</v>
      </c>
      <c r="B2" s="73" t="s">
        <v>300</v>
      </c>
    </row>
    <row r="3" spans="1:17">
      <c r="A3" s="154" t="s">
        <v>23</v>
      </c>
      <c r="B3" s="73" t="s">
        <v>301</v>
      </c>
    </row>
    <row r="4" spans="1:17">
      <c r="A4" s="154" t="s">
        <v>25</v>
      </c>
      <c r="B4" s="73" t="s">
        <v>222</v>
      </c>
    </row>
    <row r="5" spans="1:17">
      <c r="A5" s="154" t="s">
        <v>27</v>
      </c>
      <c r="B5" s="73" t="s">
        <v>302</v>
      </c>
    </row>
    <row r="7" spans="1:17" s="150" customFormat="1">
      <c r="A7" s="150" t="s">
        <v>303</v>
      </c>
      <c r="B7" s="150" t="s">
        <v>48</v>
      </c>
      <c r="C7" s="150" t="s">
        <v>31</v>
      </c>
      <c r="F7" s="150" t="s">
        <v>33</v>
      </c>
      <c r="G7" s="150" t="s">
        <v>35</v>
      </c>
      <c r="H7" s="150" t="s">
        <v>304</v>
      </c>
      <c r="I7" s="150" t="s">
        <v>38</v>
      </c>
      <c r="K7" s="150" t="s">
        <v>40</v>
      </c>
      <c r="M7" s="242"/>
      <c r="N7" s="242"/>
      <c r="O7" s="242"/>
      <c r="P7" s="242"/>
    </row>
    <row r="8" spans="1:17" ht="41.1" customHeight="1">
      <c r="A8" s="1" t="s">
        <v>305</v>
      </c>
      <c r="B8" s="123" t="s">
        <v>306</v>
      </c>
      <c r="C8" s="123" t="s">
        <v>307</v>
      </c>
      <c r="D8" s="123"/>
      <c r="E8" s="123"/>
      <c r="F8" s="184" t="s">
        <v>308</v>
      </c>
      <c r="G8" s="1" t="s">
        <v>309</v>
      </c>
      <c r="I8" s="123" t="s">
        <v>39</v>
      </c>
      <c r="J8" s="123"/>
      <c r="K8" s="123" t="s">
        <v>280</v>
      </c>
      <c r="L8" s="123"/>
      <c r="M8" s="243"/>
      <c r="N8" s="243"/>
      <c r="O8" s="243"/>
      <c r="P8" s="243"/>
    </row>
    <row r="9" spans="1:17" ht="96.95" customHeight="1">
      <c r="A9" s="1" t="s">
        <v>310</v>
      </c>
      <c r="B9" s="73" t="s">
        <v>58</v>
      </c>
      <c r="C9" s="339" t="s">
        <v>311</v>
      </c>
      <c r="D9" s="339"/>
      <c r="E9" s="339"/>
      <c r="F9" s="210" t="s">
        <v>312</v>
      </c>
      <c r="G9" s="1" t="s">
        <v>313</v>
      </c>
      <c r="H9" s="1" t="s">
        <v>314</v>
      </c>
      <c r="I9" s="73" t="s">
        <v>39</v>
      </c>
      <c r="K9" s="73" t="s">
        <v>280</v>
      </c>
      <c r="M9" s="243"/>
      <c r="N9" s="244"/>
      <c r="O9" s="243"/>
      <c r="P9" s="243"/>
    </row>
    <row r="10" spans="1:17" ht="51" customHeight="1">
      <c r="A10" s="1" t="s">
        <v>315</v>
      </c>
      <c r="B10" s="186" t="s">
        <v>316</v>
      </c>
      <c r="C10" s="339" t="s">
        <v>317</v>
      </c>
      <c r="D10" s="339"/>
      <c r="E10" s="339"/>
      <c r="F10" s="210" t="s">
        <v>318</v>
      </c>
      <c r="G10" s="211" t="s">
        <v>319</v>
      </c>
      <c r="I10" s="73" t="s">
        <v>39</v>
      </c>
      <c r="K10" s="73" t="s">
        <v>280</v>
      </c>
      <c r="M10" s="243"/>
      <c r="N10" s="243"/>
      <c r="O10" s="243"/>
      <c r="P10" s="243"/>
    </row>
    <row r="11" spans="1:17">
      <c r="B11" s="245"/>
      <c r="F11" s="243"/>
      <c r="G11" s="243"/>
      <c r="H11" s="243"/>
      <c r="I11" s="243"/>
      <c r="J11" s="243"/>
      <c r="K11" s="243"/>
      <c r="L11" s="243"/>
      <c r="M11" s="243"/>
      <c r="N11" s="243"/>
      <c r="O11" s="243"/>
      <c r="P11" s="243"/>
    </row>
    <row r="12" spans="1:17">
      <c r="A12" s="246"/>
      <c r="F12" s="243"/>
      <c r="G12" s="243"/>
      <c r="H12" s="243"/>
      <c r="I12" s="243"/>
      <c r="J12" s="243"/>
      <c r="K12" s="243"/>
      <c r="L12" s="243"/>
      <c r="M12" s="243"/>
      <c r="N12" s="243"/>
    </row>
    <row r="13" spans="1:17">
      <c r="A13" s="327" t="s">
        <v>41</v>
      </c>
      <c r="B13" s="328"/>
      <c r="F13" s="243"/>
      <c r="G13" s="243"/>
      <c r="H13" s="243"/>
      <c r="I13" s="243"/>
      <c r="J13" s="243"/>
      <c r="K13" s="243"/>
      <c r="L13" s="243"/>
      <c r="M13" s="243"/>
      <c r="N13" s="243"/>
      <c r="O13" s="243"/>
      <c r="P13" s="243"/>
    </row>
    <row r="14" spans="1:17">
      <c r="A14" s="125" t="s">
        <v>42</v>
      </c>
      <c r="B14" s="126"/>
      <c r="F14" s="243"/>
      <c r="G14" s="243"/>
      <c r="H14" s="243"/>
      <c r="I14" s="243"/>
      <c r="J14" s="243"/>
      <c r="K14" s="243"/>
      <c r="L14" s="243"/>
      <c r="M14" s="247"/>
      <c r="N14" s="243"/>
    </row>
    <row r="15" spans="1:17">
      <c r="A15" s="127" t="s">
        <v>43</v>
      </c>
      <c r="B15" s="128"/>
      <c r="F15" s="243"/>
      <c r="G15" s="243"/>
      <c r="H15" s="243"/>
      <c r="I15" s="243"/>
      <c r="J15" s="243"/>
      <c r="K15" s="243"/>
      <c r="L15" s="243"/>
      <c r="M15" s="243"/>
      <c r="N15" s="243"/>
    </row>
    <row r="16" spans="1:17" s="129" customFormat="1">
      <c r="F16" s="212" t="s">
        <v>320</v>
      </c>
      <c r="G16" s="212" t="s">
        <v>320</v>
      </c>
      <c r="H16" s="132" t="s">
        <v>321</v>
      </c>
      <c r="I16" s="213"/>
      <c r="J16" s="213"/>
      <c r="K16" s="212" t="s">
        <v>320</v>
      </c>
      <c r="L16" s="213"/>
      <c r="M16" s="213"/>
      <c r="N16" s="213"/>
      <c r="O16" s="132" t="s">
        <v>322</v>
      </c>
      <c r="Q16" s="132" t="s">
        <v>323</v>
      </c>
    </row>
    <row r="17" spans="1:19">
      <c r="F17" s="150"/>
      <c r="G17" s="213"/>
      <c r="H17" s="132" t="s">
        <v>48</v>
      </c>
      <c r="I17" s="213"/>
      <c r="J17" s="213"/>
      <c r="K17" s="213"/>
      <c r="L17" s="213"/>
      <c r="M17" s="213"/>
      <c r="N17" s="213"/>
      <c r="O17" s="214" t="s">
        <v>48</v>
      </c>
      <c r="P17" s="136" t="s">
        <v>44</v>
      </c>
      <c r="Q17" s="132" t="s">
        <v>48</v>
      </c>
    </row>
    <row r="18" spans="1:19" s="134" customFormat="1" ht="26.1">
      <c r="A18" s="133" t="s">
        <v>49</v>
      </c>
      <c r="F18" s="134" t="s">
        <v>324</v>
      </c>
      <c r="G18" s="134" t="s">
        <v>325</v>
      </c>
      <c r="H18" s="132"/>
      <c r="I18" s="189" t="s">
        <v>326</v>
      </c>
      <c r="J18" s="188"/>
      <c r="K18" s="188" t="s">
        <v>327</v>
      </c>
      <c r="L18" s="188"/>
      <c r="M18" s="188" t="s">
        <v>328</v>
      </c>
      <c r="N18" s="188" t="s">
        <v>329</v>
      </c>
      <c r="O18" s="214"/>
      <c r="P18" s="134" t="s">
        <v>330</v>
      </c>
      <c r="Q18" s="215"/>
    </row>
    <row r="19" spans="1:19" s="180" customFormat="1">
      <c r="F19" s="180" t="s">
        <v>331</v>
      </c>
      <c r="G19" s="180" t="s">
        <v>332</v>
      </c>
      <c r="H19" s="216" t="s">
        <v>333</v>
      </c>
      <c r="I19" s="217" t="s">
        <v>334</v>
      </c>
      <c r="J19" s="180" t="s">
        <v>335</v>
      </c>
      <c r="K19" s="180" t="s">
        <v>334</v>
      </c>
      <c r="L19" s="180" t="s">
        <v>336</v>
      </c>
      <c r="N19" s="180" t="s">
        <v>333</v>
      </c>
      <c r="O19" s="218" t="s">
        <v>58</v>
      </c>
      <c r="P19" s="180" t="s">
        <v>337</v>
      </c>
      <c r="Q19" s="216" t="s">
        <v>338</v>
      </c>
    </row>
    <row r="20" spans="1:19">
      <c r="C20" s="136"/>
      <c r="D20" s="136"/>
      <c r="E20" s="136"/>
      <c r="H20" s="142"/>
      <c r="I20" s="141"/>
      <c r="O20" s="219"/>
      <c r="Q20" s="142"/>
    </row>
    <row r="21" spans="1:19">
      <c r="A21" s="143" t="s">
        <v>210</v>
      </c>
      <c r="B21" s="133"/>
      <c r="C21" s="136"/>
      <c r="D21" s="136"/>
      <c r="E21" s="136"/>
      <c r="F21" s="148"/>
      <c r="G21" s="148"/>
      <c r="H21" s="220" t="e">
        <f>F21/G21</f>
        <v>#DIV/0!</v>
      </c>
      <c r="I21" s="221"/>
      <c r="J21" s="222">
        <f>(10000*I21)/1000000</f>
        <v>0</v>
      </c>
      <c r="K21" s="223"/>
      <c r="L21" s="222">
        <f>(10000*K21)/1000000</f>
        <v>0</v>
      </c>
      <c r="M21" s="223"/>
      <c r="N21" s="224" t="e">
        <f>H21</f>
        <v>#DIV/0!</v>
      </c>
      <c r="O21" s="225" t="e">
        <f>((J21-L21)/N21)*100</f>
        <v>#DIV/0!</v>
      </c>
      <c r="P21" s="226" t="e">
        <f>('8_Average yield data'!H21)/1000</f>
        <v>#DIV/0!</v>
      </c>
      <c r="Q21" s="227" t="e">
        <f>P21/(F21+(J21*G21)+(N21*G21))</f>
        <v>#DIV/0!</v>
      </c>
    </row>
    <row r="22" spans="1:19" s="154" customFormat="1">
      <c r="A22" s="73"/>
      <c r="B22" s="207" t="s">
        <v>70</v>
      </c>
      <c r="C22" s="136"/>
      <c r="D22" s="136"/>
      <c r="E22" s="136"/>
      <c r="F22" s="156"/>
      <c r="G22" s="156"/>
      <c r="H22" s="228"/>
      <c r="I22" s="229"/>
      <c r="J22" s="228"/>
      <c r="K22" s="230"/>
      <c r="L22" s="228"/>
      <c r="M22" s="230"/>
      <c r="N22" s="231"/>
      <c r="O22" s="232"/>
      <c r="P22" s="228"/>
      <c r="Q22" s="228"/>
      <c r="R22" s="73"/>
      <c r="S22" s="73"/>
    </row>
    <row r="23" spans="1:19" s="154" customFormat="1">
      <c r="A23" s="73"/>
      <c r="B23" s="123" t="s">
        <v>74</v>
      </c>
      <c r="C23" s="136"/>
      <c r="D23" s="136"/>
      <c r="E23" s="136"/>
      <c r="F23" s="156"/>
      <c r="G23" s="156"/>
      <c r="H23" s="228"/>
      <c r="I23" s="229"/>
      <c r="J23" s="228"/>
      <c r="K23" s="230"/>
      <c r="L23" s="228"/>
      <c r="M23" s="230"/>
      <c r="N23" s="231"/>
      <c r="O23" s="232"/>
      <c r="P23" s="228"/>
      <c r="Q23" s="228"/>
      <c r="R23" s="73"/>
      <c r="S23" s="73"/>
    </row>
    <row r="24" spans="1:19" s="154" customFormat="1">
      <c r="A24" s="73"/>
      <c r="B24" s="123" t="s">
        <v>78</v>
      </c>
      <c r="C24" s="136"/>
      <c r="D24" s="136"/>
      <c r="E24" s="136"/>
      <c r="F24" s="156"/>
      <c r="G24" s="156"/>
      <c r="H24" s="228"/>
      <c r="I24" s="229"/>
      <c r="J24" s="228"/>
      <c r="K24" s="230"/>
      <c r="L24" s="228"/>
      <c r="M24" s="230"/>
      <c r="N24" s="231"/>
      <c r="O24" s="232"/>
      <c r="P24" s="228"/>
      <c r="Q24" s="228"/>
      <c r="R24" s="73"/>
      <c r="S24" s="73"/>
    </row>
    <row r="25" spans="1:19" s="154" customFormat="1">
      <c r="B25" s="233"/>
      <c r="C25" s="234"/>
      <c r="D25" s="234"/>
      <c r="E25" s="234"/>
      <c r="F25" s="160"/>
      <c r="G25" s="160"/>
      <c r="H25" s="228"/>
      <c r="I25" s="235"/>
      <c r="J25" s="231"/>
      <c r="K25" s="231"/>
      <c r="L25" s="231"/>
      <c r="M25" s="231"/>
      <c r="N25" s="231"/>
      <c r="O25" s="232"/>
      <c r="P25" s="231"/>
      <c r="Q25" s="228"/>
      <c r="R25" s="73"/>
      <c r="S25" s="73"/>
    </row>
    <row r="26" spans="1:19" s="123" customFormat="1">
      <c r="A26" s="154"/>
      <c r="C26" s="136"/>
      <c r="D26" s="136"/>
      <c r="E26" s="136"/>
      <c r="F26" s="160"/>
      <c r="G26" s="160"/>
      <c r="H26" s="228"/>
      <c r="I26" s="235"/>
      <c r="J26" s="231"/>
      <c r="K26" s="231"/>
      <c r="L26" s="231"/>
      <c r="M26" s="231"/>
      <c r="N26" s="231"/>
      <c r="O26" s="232"/>
      <c r="P26" s="231"/>
      <c r="Q26" s="228"/>
      <c r="R26" s="73"/>
      <c r="S26" s="73"/>
    </row>
    <row r="27" spans="1:19" s="123" customFormat="1">
      <c r="A27" s="143" t="s">
        <v>210</v>
      </c>
      <c r="B27" s="200"/>
      <c r="C27" s="136" t="s">
        <v>339</v>
      </c>
      <c r="D27" s="136"/>
      <c r="E27" s="136"/>
      <c r="F27" s="165"/>
      <c r="G27" s="165"/>
      <c r="H27" s="220" t="e">
        <f t="shared" ref="H27:H33" si="0">F27/G27</f>
        <v>#DIV/0!</v>
      </c>
      <c r="I27" s="236"/>
      <c r="J27" s="222">
        <f>(10000*I27)/1000000</f>
        <v>0</v>
      </c>
      <c r="K27" s="237"/>
      <c r="L27" s="222">
        <f>(10000*K27)/1000000</f>
        <v>0</v>
      </c>
      <c r="M27" s="237"/>
      <c r="N27" s="224" t="e">
        <f t="shared" ref="N27:N33" si="1">H27</f>
        <v>#DIV/0!</v>
      </c>
      <c r="O27" s="225" t="e">
        <f>((J27-L27)/N27)*100</f>
        <v>#DIV/0!</v>
      </c>
      <c r="P27" s="238" t="s">
        <v>340</v>
      </c>
      <c r="Q27" s="227" t="e">
        <f>P27/(F27+(J27*G27)+(N27*G27))</f>
        <v>#VALUE!</v>
      </c>
    </row>
    <row r="28" spans="1:19" s="154" customFormat="1">
      <c r="B28" s="207" t="s">
        <v>84</v>
      </c>
      <c r="C28" s="136"/>
      <c r="D28" s="136"/>
      <c r="E28" s="136"/>
      <c r="F28" s="156"/>
      <c r="G28" s="156"/>
      <c r="H28" s="228"/>
      <c r="I28" s="229"/>
      <c r="J28" s="228"/>
      <c r="K28" s="230"/>
      <c r="L28" s="228"/>
      <c r="M28" s="230"/>
      <c r="N28" s="231"/>
      <c r="O28" s="232"/>
      <c r="P28" s="228"/>
      <c r="Q28" s="228"/>
    </row>
    <row r="29" spans="1:19" s="154" customFormat="1">
      <c r="A29" s="123"/>
      <c r="B29" s="123" t="s">
        <v>74</v>
      </c>
      <c r="C29" s="136"/>
      <c r="D29" s="136"/>
      <c r="E29" s="136"/>
      <c r="F29" s="156"/>
      <c r="G29" s="156"/>
      <c r="H29" s="228"/>
      <c r="I29" s="229"/>
      <c r="J29" s="228"/>
      <c r="K29" s="230"/>
      <c r="L29" s="228"/>
      <c r="M29" s="230"/>
      <c r="N29" s="231"/>
      <c r="O29" s="232"/>
      <c r="P29" s="228"/>
      <c r="Q29" s="228"/>
      <c r="R29" s="73"/>
      <c r="S29" s="73"/>
    </row>
    <row r="30" spans="1:19" s="154" customFormat="1">
      <c r="B30" s="123" t="s">
        <v>78</v>
      </c>
      <c r="C30" s="136"/>
      <c r="D30" s="136"/>
      <c r="E30" s="136"/>
      <c r="F30" s="156"/>
      <c r="G30" s="156"/>
      <c r="H30" s="228"/>
      <c r="I30" s="229"/>
      <c r="J30" s="228"/>
      <c r="K30" s="230"/>
      <c r="L30" s="228"/>
      <c r="M30" s="230"/>
      <c r="N30" s="231"/>
      <c r="O30" s="232"/>
      <c r="P30" s="228"/>
      <c r="Q30" s="228"/>
      <c r="R30" s="73"/>
      <c r="S30" s="73"/>
    </row>
    <row r="31" spans="1:19" s="154" customFormat="1">
      <c r="A31" s="123"/>
      <c r="C31" s="136"/>
      <c r="D31" s="136"/>
      <c r="E31" s="136"/>
      <c r="F31" s="160"/>
      <c r="G31" s="160"/>
      <c r="H31" s="228"/>
      <c r="I31" s="235"/>
      <c r="J31" s="231"/>
      <c r="K31" s="231"/>
      <c r="L31" s="231"/>
      <c r="M31" s="231"/>
      <c r="N31" s="231"/>
      <c r="O31" s="232"/>
      <c r="P31" s="231"/>
      <c r="Q31" s="228"/>
      <c r="R31" s="160"/>
    </row>
    <row r="32" spans="1:19" s="123" customFormat="1">
      <c r="C32" s="136"/>
      <c r="D32" s="136"/>
      <c r="E32" s="136"/>
      <c r="F32" s="160"/>
      <c r="G32" s="160"/>
      <c r="H32" s="228"/>
      <c r="I32" s="235"/>
      <c r="J32" s="231"/>
      <c r="K32" s="231"/>
      <c r="L32" s="231"/>
      <c r="M32" s="231"/>
      <c r="N32" s="231" t="s">
        <v>0</v>
      </c>
      <c r="O32" s="232"/>
      <c r="P32" s="231"/>
      <c r="Q32" s="228"/>
      <c r="R32" s="160"/>
    </row>
    <row r="33" spans="1:19" s="123" customFormat="1">
      <c r="A33" s="143" t="s">
        <v>210</v>
      </c>
      <c r="B33" s="200"/>
      <c r="C33" s="136"/>
      <c r="D33" s="136"/>
      <c r="E33" s="136"/>
      <c r="F33" s="165"/>
      <c r="G33" s="165"/>
      <c r="H33" s="220" t="e">
        <f t="shared" si="0"/>
        <v>#DIV/0!</v>
      </c>
      <c r="I33" s="236"/>
      <c r="J33" s="222">
        <f>(10000*I33)/1000000</f>
        <v>0</v>
      </c>
      <c r="K33" s="237"/>
      <c r="L33" s="222">
        <f>(10000*K33)/1000000</f>
        <v>0</v>
      </c>
      <c r="M33" s="237"/>
      <c r="N33" s="224" t="e">
        <f t="shared" si="1"/>
        <v>#DIV/0!</v>
      </c>
      <c r="O33" s="225" t="e">
        <f>((J33-L33)/N33)*100</f>
        <v>#DIV/0!</v>
      </c>
      <c r="P33" s="238" t="s">
        <v>340</v>
      </c>
      <c r="Q33" s="227" t="e">
        <f>P33/(F33+(J33*G33)+(N33*G33))</f>
        <v>#VALUE!</v>
      </c>
    </row>
    <row r="34" spans="1:19" s="154" customFormat="1">
      <c r="B34" s="123" t="s">
        <v>84</v>
      </c>
      <c r="F34" s="156"/>
      <c r="G34" s="156"/>
      <c r="H34" s="239"/>
      <c r="I34" s="229"/>
      <c r="J34" s="228"/>
      <c r="K34" s="230"/>
      <c r="L34" s="228"/>
      <c r="M34" s="230"/>
      <c r="N34" s="231"/>
      <c r="O34" s="232"/>
      <c r="P34" s="228"/>
      <c r="Q34" s="239"/>
    </row>
    <row r="35" spans="1:19" s="154" customFormat="1">
      <c r="B35" s="123" t="s">
        <v>74</v>
      </c>
      <c r="C35" s="136"/>
      <c r="D35" s="136"/>
      <c r="E35" s="136"/>
      <c r="F35" s="156"/>
      <c r="G35" s="156"/>
      <c r="H35" s="228"/>
      <c r="I35" s="229"/>
      <c r="J35" s="228"/>
      <c r="K35" s="230"/>
      <c r="L35" s="228"/>
      <c r="M35" s="230"/>
      <c r="N35" s="231"/>
      <c r="O35" s="232"/>
      <c r="P35" s="228"/>
      <c r="Q35" s="228"/>
      <c r="R35" s="73"/>
      <c r="S35" s="73"/>
    </row>
    <row r="36" spans="1:19" s="154" customFormat="1">
      <c r="B36" s="123" t="s">
        <v>78</v>
      </c>
      <c r="C36" s="136"/>
      <c r="D36" s="136"/>
      <c r="E36" s="136"/>
      <c r="F36" s="156"/>
      <c r="G36" s="156"/>
      <c r="H36" s="228"/>
      <c r="I36" s="229"/>
      <c r="J36" s="228"/>
      <c r="K36" s="230"/>
      <c r="L36" s="228"/>
      <c r="M36" s="230"/>
      <c r="N36" s="231"/>
      <c r="O36" s="232"/>
      <c r="P36" s="228"/>
      <c r="Q36" s="228"/>
      <c r="R36" s="73"/>
      <c r="S36" s="73"/>
    </row>
    <row r="37" spans="1:19" s="150" customFormat="1">
      <c r="A37" s="154"/>
      <c r="P37" s="228"/>
    </row>
    <row r="38" spans="1:19" s="150" customFormat="1">
      <c r="A38" s="123"/>
    </row>
    <row r="40" spans="1:19">
      <c r="A40" s="150" t="s">
        <v>88</v>
      </c>
      <c r="B40" s="73" t="s">
        <v>89</v>
      </c>
    </row>
    <row r="41" spans="1:19" ht="26.1">
      <c r="A41" s="169" t="s">
        <v>90</v>
      </c>
      <c r="B41" s="170" t="s">
        <v>91</v>
      </c>
      <c r="C41" s="171">
        <v>1</v>
      </c>
      <c r="D41" s="171">
        <v>2</v>
      </c>
      <c r="E41" s="172">
        <v>3</v>
      </c>
      <c r="F41" s="240" t="s">
        <v>324</v>
      </c>
      <c r="G41" s="240" t="s">
        <v>325</v>
      </c>
      <c r="I41" s="240" t="s">
        <v>341</v>
      </c>
      <c r="J41" s="154"/>
      <c r="K41" s="240" t="s">
        <v>327</v>
      </c>
      <c r="L41" s="154"/>
      <c r="M41" s="241" t="s">
        <v>342</v>
      </c>
      <c r="N41" s="240" t="s">
        <v>329</v>
      </c>
      <c r="P41" s="240" t="s">
        <v>343</v>
      </c>
    </row>
    <row r="42" spans="1:19" ht="167.1" customHeight="1">
      <c r="A42" s="174" t="s">
        <v>92</v>
      </c>
      <c r="B42" s="175" t="s">
        <v>93</v>
      </c>
      <c r="C42" s="176" t="s">
        <v>94</v>
      </c>
      <c r="D42" s="176" t="s">
        <v>95</v>
      </c>
      <c r="E42" s="177" t="s">
        <v>96</v>
      </c>
      <c r="F42" s="178"/>
      <c r="G42" s="178"/>
      <c r="I42" s="178"/>
      <c r="J42" s="154"/>
      <c r="K42" s="178"/>
      <c r="L42" s="154"/>
      <c r="M42" s="178"/>
      <c r="N42" s="178"/>
      <c r="P42" s="178"/>
      <c r="Q42" s="154"/>
    </row>
    <row r="43" spans="1:19" ht="89.1" customHeight="1">
      <c r="A43" s="174" t="s">
        <v>98</v>
      </c>
      <c r="B43" s="175" t="s">
        <v>99</v>
      </c>
      <c r="C43" s="176" t="s">
        <v>100</v>
      </c>
      <c r="D43" s="176" t="s">
        <v>101</v>
      </c>
      <c r="E43" s="177" t="s">
        <v>102</v>
      </c>
      <c r="F43" s="178"/>
      <c r="G43" s="178"/>
      <c r="I43" s="178"/>
      <c r="J43" s="154"/>
      <c r="K43" s="178"/>
      <c r="L43" s="154"/>
      <c r="M43" s="178"/>
      <c r="N43" s="178"/>
      <c r="P43" s="178"/>
      <c r="Q43" s="154"/>
    </row>
    <row r="44" spans="1:19" ht="155.1" customHeight="1">
      <c r="A44" s="175" t="s">
        <v>103</v>
      </c>
      <c r="B44" s="175" t="s">
        <v>104</v>
      </c>
      <c r="C44" s="175" t="s">
        <v>105</v>
      </c>
      <c r="D44" s="175" t="s">
        <v>106</v>
      </c>
      <c r="E44" s="175" t="s">
        <v>107</v>
      </c>
      <c r="F44" s="178"/>
      <c r="G44" s="178"/>
      <c r="I44" s="178"/>
      <c r="J44" s="154"/>
      <c r="K44" s="178"/>
      <c r="L44" s="154"/>
      <c r="M44" s="178"/>
      <c r="N44" s="178"/>
      <c r="P44" s="178"/>
      <c r="Q44" s="154"/>
    </row>
    <row r="45" spans="1:19">
      <c r="A45" s="174" t="s">
        <v>108</v>
      </c>
      <c r="B45" s="179"/>
      <c r="C45" s="179"/>
      <c r="E45" s="180" t="s">
        <v>109</v>
      </c>
      <c r="F45" s="181">
        <f>SUM(F42:F44)</f>
        <v>0</v>
      </c>
      <c r="G45" s="182">
        <f>SUM(G42:G44)</f>
        <v>0</v>
      </c>
      <c r="I45" s="181">
        <f t="shared" ref="I45:N45" si="2">SUM(I42:I44)</f>
        <v>0</v>
      </c>
      <c r="J45" s="154">
        <f t="shared" si="2"/>
        <v>0</v>
      </c>
      <c r="K45" s="181">
        <f t="shared" si="2"/>
        <v>0</v>
      </c>
      <c r="L45" s="154">
        <f t="shared" si="2"/>
        <v>0</v>
      </c>
      <c r="M45" s="181">
        <f t="shared" si="2"/>
        <v>0</v>
      </c>
      <c r="N45" s="182">
        <f t="shared" si="2"/>
        <v>0</v>
      </c>
      <c r="P45" s="181">
        <f>SUM(P42:P44)</f>
        <v>0</v>
      </c>
      <c r="Q45" s="154"/>
    </row>
    <row r="46" spans="1:19">
      <c r="E46" s="180" t="s">
        <v>110</v>
      </c>
      <c r="F46" s="156"/>
      <c r="I46" s="154"/>
      <c r="J46" s="154"/>
      <c r="K46" s="154"/>
      <c r="L46" s="154"/>
      <c r="M46" s="154"/>
      <c r="N46" s="154"/>
      <c r="P46" s="154"/>
      <c r="Q46" s="154"/>
    </row>
    <row r="47" spans="1:19">
      <c r="E47" s="180"/>
    </row>
    <row r="48" spans="1:19">
      <c r="A48" s="150" t="s">
        <v>113</v>
      </c>
      <c r="E48" s="180"/>
      <c r="F48" s="180"/>
      <c r="G48" s="180"/>
      <c r="H48" s="180"/>
      <c r="I48" s="180"/>
      <c r="J48" s="180"/>
      <c r="K48" s="180"/>
      <c r="L48" s="180"/>
      <c r="M48" s="180"/>
      <c r="N48" s="180"/>
      <c r="O48" s="180"/>
      <c r="P48" s="180"/>
    </row>
    <row r="49" spans="1:18" ht="12" customHeight="1">
      <c r="A49" s="352" t="s">
        <v>114</v>
      </c>
      <c r="B49" s="334"/>
      <c r="C49" s="334"/>
      <c r="D49" s="334"/>
      <c r="E49" s="334"/>
      <c r="F49" s="334"/>
      <c r="G49" s="334"/>
      <c r="H49" s="334"/>
      <c r="I49" s="334"/>
      <c r="P49" s="73" t="s">
        <v>0</v>
      </c>
    </row>
    <row r="50" spans="1:18">
      <c r="A50" s="184"/>
      <c r="B50" s="184"/>
      <c r="C50" s="184"/>
      <c r="D50" s="184"/>
      <c r="E50" s="184"/>
      <c r="F50" s="184"/>
      <c r="G50" s="184"/>
      <c r="H50" s="184"/>
      <c r="I50" s="184"/>
      <c r="K50" s="184"/>
      <c r="L50" s="184"/>
      <c r="M50" s="73" t="s">
        <v>0</v>
      </c>
      <c r="N50" s="184"/>
      <c r="O50" s="184"/>
      <c r="P50" s="184"/>
      <c r="Q50" s="184"/>
    </row>
    <row r="51" spans="1:18" s="150" customFormat="1">
      <c r="A51" s="150" t="s">
        <v>115</v>
      </c>
      <c r="J51" s="73"/>
      <c r="M51" s="73"/>
    </row>
    <row r="52" spans="1:18" ht="14.1" customHeight="1">
      <c r="A52" s="150" t="s">
        <v>344</v>
      </c>
      <c r="B52" s="123"/>
      <c r="C52" s="123"/>
      <c r="D52" s="123"/>
      <c r="E52" s="123"/>
      <c r="F52" s="123"/>
      <c r="G52" s="123"/>
      <c r="H52" s="123"/>
      <c r="I52" s="123"/>
      <c r="K52" s="123"/>
      <c r="L52" s="123"/>
      <c r="N52" s="123"/>
      <c r="O52" s="123"/>
      <c r="P52" s="123"/>
      <c r="Q52" s="123"/>
      <c r="R52" s="1"/>
    </row>
    <row r="53" spans="1:18" ht="18" customHeight="1">
      <c r="A53" s="150" t="s">
        <v>345</v>
      </c>
      <c r="B53" s="123"/>
      <c r="C53" s="123"/>
      <c r="D53" s="123"/>
      <c r="E53" s="123"/>
      <c r="F53" s="123"/>
      <c r="G53" s="123"/>
      <c r="H53" s="123"/>
      <c r="I53" s="123"/>
      <c r="K53" s="123"/>
      <c r="L53" s="123"/>
      <c r="N53" s="123"/>
      <c r="O53" s="123"/>
      <c r="P53" s="123"/>
      <c r="Q53" s="123"/>
      <c r="R53" s="1"/>
    </row>
    <row r="54" spans="1:18" ht="15.95" customHeight="1">
      <c r="A54" s="150" t="s">
        <v>346</v>
      </c>
      <c r="C54" s="123"/>
      <c r="D54" s="123"/>
      <c r="F54" s="123"/>
      <c r="G54" s="123"/>
      <c r="H54" s="123"/>
      <c r="I54" s="123"/>
      <c r="J54" s="123"/>
      <c r="K54" s="1"/>
      <c r="L54" s="1"/>
      <c r="N54" s="1"/>
      <c r="O54" s="1"/>
      <c r="P54" s="1"/>
      <c r="Q54" s="1"/>
      <c r="R54" s="1"/>
    </row>
    <row r="55" spans="1:18">
      <c r="A55" s="150"/>
      <c r="C55" s="150"/>
    </row>
    <row r="56" spans="1:18" ht="15" customHeight="1">
      <c r="A56" s="154" t="s">
        <v>117</v>
      </c>
      <c r="B56" s="123"/>
      <c r="C56" s="123"/>
      <c r="D56" s="123"/>
      <c r="E56" s="123"/>
      <c r="F56" s="123"/>
      <c r="G56" s="123"/>
      <c r="H56" s="123"/>
      <c r="I56" s="123"/>
      <c r="J56" s="123"/>
      <c r="K56" s="123"/>
      <c r="L56" s="123"/>
      <c r="N56" s="123"/>
      <c r="O56" s="123"/>
      <c r="P56" s="123"/>
      <c r="Q56" s="123"/>
    </row>
    <row r="57" spans="1:18" ht="57.95" customHeight="1">
      <c r="A57" s="339" t="s">
        <v>347</v>
      </c>
      <c r="B57" s="339"/>
      <c r="C57" s="339"/>
      <c r="D57" s="339"/>
      <c r="E57" s="339"/>
      <c r="F57" s="339"/>
      <c r="G57" s="339"/>
      <c r="H57" s="339"/>
      <c r="I57" s="339"/>
      <c r="J57" s="184"/>
    </row>
    <row r="58" spans="1:18" ht="41.1" customHeight="1">
      <c r="A58" s="339" t="s">
        <v>348</v>
      </c>
      <c r="B58" s="339"/>
      <c r="C58" s="339"/>
      <c r="D58" s="339"/>
      <c r="E58" s="339"/>
      <c r="F58" s="339"/>
      <c r="G58" s="339"/>
      <c r="H58" s="339"/>
      <c r="I58" s="339"/>
      <c r="J58" s="184"/>
    </row>
    <row r="59" spans="1:18" ht="60" customHeight="1">
      <c r="A59" s="339" t="s">
        <v>349</v>
      </c>
      <c r="B59" s="339"/>
      <c r="C59" s="339"/>
      <c r="D59" s="339"/>
      <c r="E59" s="339"/>
      <c r="F59" s="339"/>
      <c r="G59" s="339"/>
      <c r="H59" s="339"/>
      <c r="I59" s="339"/>
      <c r="J59" s="184"/>
    </row>
    <row r="60" spans="1:18" ht="69.95" customHeight="1">
      <c r="A60" s="339" t="s">
        <v>350</v>
      </c>
      <c r="B60" s="339"/>
      <c r="C60" s="339"/>
      <c r="D60" s="339"/>
      <c r="E60" s="339"/>
      <c r="F60" s="339"/>
      <c r="G60" s="339"/>
      <c r="H60" s="339"/>
      <c r="I60" s="339"/>
      <c r="J60" s="184"/>
    </row>
    <row r="61" spans="1:18" ht="57" customHeight="1">
      <c r="A61" s="339" t="s">
        <v>351</v>
      </c>
      <c r="B61" s="339"/>
      <c r="C61" s="339"/>
      <c r="D61" s="339"/>
      <c r="E61" s="339"/>
      <c r="F61" s="339"/>
      <c r="G61" s="339"/>
      <c r="H61" s="339"/>
      <c r="I61" s="339"/>
      <c r="J61" s="184"/>
    </row>
    <row r="62" spans="1:18" ht="68.099999999999994" customHeight="1">
      <c r="A62" s="339" t="s">
        <v>352</v>
      </c>
      <c r="B62" s="339"/>
      <c r="C62" s="339"/>
      <c r="D62" s="339"/>
      <c r="E62" s="339"/>
      <c r="F62" s="339"/>
      <c r="G62" s="339"/>
      <c r="H62" s="339"/>
      <c r="I62" s="339"/>
      <c r="J62" s="184"/>
    </row>
    <row r="63" spans="1:18" ht="24.95" customHeight="1">
      <c r="A63" s="339" t="s">
        <v>353</v>
      </c>
      <c r="B63" s="339"/>
      <c r="C63" s="339"/>
      <c r="D63" s="339"/>
      <c r="E63" s="339"/>
      <c r="F63" s="339"/>
      <c r="G63" s="339"/>
      <c r="H63" s="339"/>
      <c r="I63" s="339"/>
      <c r="J63" s="184"/>
    </row>
    <row r="64" spans="1:18" ht="27.95" customHeight="1">
      <c r="A64" s="354" t="s">
        <v>354</v>
      </c>
      <c r="B64" s="354"/>
      <c r="C64" s="354"/>
      <c r="D64" s="354"/>
      <c r="E64" s="354"/>
      <c r="F64" s="354"/>
      <c r="G64" s="354"/>
      <c r="H64" s="354"/>
      <c r="I64" s="354"/>
      <c r="J64" s="207"/>
    </row>
    <row r="65" spans="1:10">
      <c r="A65" s="207"/>
      <c r="B65" s="207"/>
      <c r="C65" s="207"/>
      <c r="D65" s="207"/>
      <c r="E65" s="207"/>
      <c r="F65" s="207"/>
      <c r="G65" s="207"/>
      <c r="H65" s="207"/>
      <c r="I65" s="207"/>
      <c r="J65" s="207"/>
    </row>
    <row r="66" spans="1:10">
      <c r="A66" s="200" t="s">
        <v>119</v>
      </c>
      <c r="B66" s="207"/>
      <c r="C66" s="207"/>
      <c r="D66" s="207"/>
      <c r="E66" s="207"/>
      <c r="F66" s="207"/>
      <c r="G66" s="207"/>
      <c r="H66" s="207"/>
      <c r="I66" s="207"/>
      <c r="J66" s="207"/>
    </row>
    <row r="67" spans="1:10">
      <c r="A67" s="207" t="s">
        <v>297</v>
      </c>
      <c r="B67" s="207"/>
      <c r="C67" s="207"/>
      <c r="D67" s="207"/>
      <c r="E67" s="207"/>
      <c r="F67" s="207"/>
      <c r="G67" s="207"/>
      <c r="H67" s="207"/>
      <c r="I67" s="207"/>
      <c r="J67" s="207"/>
    </row>
    <row r="68" spans="1:10">
      <c r="A68" s="208"/>
    </row>
    <row r="69" spans="1:10">
      <c r="A69" s="150" t="s">
        <v>121</v>
      </c>
    </row>
    <row r="70" spans="1:10">
      <c r="A70" s="73" t="s">
        <v>355</v>
      </c>
    </row>
    <row r="71" spans="1:10" ht="51.95" customHeight="1">
      <c r="A71" s="339" t="s">
        <v>356</v>
      </c>
      <c r="B71" s="339"/>
      <c r="C71" s="339"/>
      <c r="D71" s="339"/>
      <c r="E71" s="339"/>
      <c r="F71" s="339"/>
      <c r="G71" s="339"/>
      <c r="H71" s="339"/>
    </row>
    <row r="72" spans="1:10">
      <c r="A72" s="353" t="s">
        <v>357</v>
      </c>
      <c r="B72" s="353"/>
      <c r="C72" s="353"/>
      <c r="D72" s="353"/>
      <c r="E72" s="353"/>
      <c r="F72" s="353"/>
      <c r="G72" s="353"/>
      <c r="H72" s="353"/>
    </row>
  </sheetData>
  <mergeCells count="14">
    <mergeCell ref="A13:B13"/>
    <mergeCell ref="C10:E10"/>
    <mergeCell ref="C9:E9"/>
    <mergeCell ref="A49:I49"/>
    <mergeCell ref="A72:H72"/>
    <mergeCell ref="A71:H71"/>
    <mergeCell ref="A57:I57"/>
    <mergeCell ref="A58:I58"/>
    <mergeCell ref="A59:I59"/>
    <mergeCell ref="A60:I60"/>
    <mergeCell ref="A61:I61"/>
    <mergeCell ref="A62:I62"/>
    <mergeCell ref="A63:I63"/>
    <mergeCell ref="A64:I64"/>
  </mergeCells>
  <conditionalFormatting sqref="F45:G45">
    <cfRule type="cellIs" dxfId="59" priority="13" operator="lessThan">
      <formula>5</formula>
    </cfRule>
    <cfRule type="cellIs" dxfId="58" priority="14" operator="between">
      <formula>5</formula>
      <formula>7</formula>
    </cfRule>
    <cfRule type="cellIs" dxfId="57" priority="15" operator="greaterThan">
      <formula>7</formula>
    </cfRule>
  </conditionalFormatting>
  <conditionalFormatting sqref="I45">
    <cfRule type="cellIs" dxfId="56" priority="10" operator="lessThan">
      <formula>5</formula>
    </cfRule>
    <cfRule type="cellIs" dxfId="55" priority="11" operator="between">
      <formula>5</formula>
      <formula>7</formula>
    </cfRule>
    <cfRule type="cellIs" dxfId="54" priority="12" operator="greaterThan">
      <formula>7</formula>
    </cfRule>
  </conditionalFormatting>
  <conditionalFormatting sqref="K45">
    <cfRule type="cellIs" dxfId="53" priority="7" operator="lessThan">
      <formula>5</formula>
    </cfRule>
    <cfRule type="cellIs" dxfId="52" priority="8" operator="between">
      <formula>5</formula>
      <formula>7</formula>
    </cfRule>
    <cfRule type="cellIs" dxfId="51" priority="9" operator="greaterThan">
      <formula>7</formula>
    </cfRule>
  </conditionalFormatting>
  <conditionalFormatting sqref="M45:N45">
    <cfRule type="cellIs" dxfId="50" priority="4" operator="lessThan">
      <formula>5</formula>
    </cfRule>
    <cfRule type="cellIs" dxfId="49" priority="5" operator="between">
      <formula>5</formula>
      <formula>7</formula>
    </cfRule>
    <cfRule type="cellIs" dxfId="48" priority="6" operator="greaterThan">
      <formula>7</formula>
    </cfRule>
  </conditionalFormatting>
  <conditionalFormatting sqref="P45">
    <cfRule type="cellIs" dxfId="47" priority="1" operator="lessThan">
      <formula>5</formula>
    </cfRule>
    <cfRule type="cellIs" dxfId="46" priority="2" operator="between">
      <formula>5</formula>
      <formula>7</formula>
    </cfRule>
    <cfRule type="cellIs" dxfId="45" priority="3" operator="greaterThan">
      <formula>7</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383206E-B39E-2944-A2B5-B51345AA80A1}">
          <x14:formula1>
            <xm:f>Sheet1!$A$1:$A$3</xm:f>
          </x14:formula1>
          <xm:sqref>F42:G44 I42:N44 P42:Q44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065B1758C8834CAA9FCD0A3A4D7BCD" ma:contentTypeVersion="17" ma:contentTypeDescription="Create a new document." ma:contentTypeScope="" ma:versionID="02cc04109d335951c108ab28b195b9ea">
  <xsd:schema xmlns:xsd="http://www.w3.org/2001/XMLSchema" xmlns:xs="http://www.w3.org/2001/XMLSchema" xmlns:p="http://schemas.microsoft.com/office/2006/metadata/properties" xmlns:ns2="45d2c319-63bf-4852-b8a6-82fa2bb2b2af" xmlns:ns3="5b8123d7-fe43-4035-bc7b-6756608abc98" xmlns:ns4="4caf496a-380f-4dda-bb79-804059344b20" targetNamespace="http://schemas.microsoft.com/office/2006/metadata/properties" ma:root="true" ma:fieldsID="6254b2c6a0c3dc5645003a6a460dc512" ns2:_="" ns3:_="" ns4:_="">
    <xsd:import namespace="45d2c319-63bf-4852-b8a6-82fa2bb2b2af"/>
    <xsd:import namespace="5b8123d7-fe43-4035-bc7b-6756608abc98"/>
    <xsd:import namespace="4caf496a-380f-4dda-bb79-804059344b2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GenerationTime" minOccurs="0"/>
                <xsd:element ref="ns2:MediaServiceEventHashCode" minOccurs="0"/>
                <xsd:element ref="ns2:MediaServiceOCR" minOccurs="0"/>
                <xsd:element ref="ns2:lcf76f155ced4ddcb4097134ff3c332f" minOccurs="0"/>
                <xsd:element ref="ns4:TaxCatchAll" minOccurs="0"/>
                <xsd:element ref="ns2:ReviewDate" minOccurs="0"/>
                <xsd:element ref="ns2:Document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d2c319-63bf-4852-b8a6-82fa2bb2b2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25eaf9d-f2c0-4638-b611-78ba9a34cc81" ma:termSetId="09814cd3-568e-fe90-9814-8d621ff8fb84" ma:anchorId="fba54fb3-c3e1-fe81-a776-ca4b69148c4d" ma:open="true" ma:isKeyword="false">
      <xsd:complexType>
        <xsd:sequence>
          <xsd:element ref="pc:Terms" minOccurs="0" maxOccurs="1"/>
        </xsd:sequence>
      </xsd:complexType>
    </xsd:element>
    <xsd:element name="ReviewDate" ma:index="22" nillable="true" ma:displayName="Review Date" ma:format="DateOnly" ma:internalName="ReviewDate">
      <xsd:simpleType>
        <xsd:restriction base="dms:DateTime"/>
      </xsd:simpleType>
    </xsd:element>
    <xsd:element name="DocumentContact" ma:index="23" nillable="true" ma:displayName="Document Contact" ma:format="Dropdown" ma:list="UserInfo" ma:SharePointGroup="0" ma:internalName="Document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b8123d7-fe43-4035-bc7b-6756608abc9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caf496a-380f-4dda-bb79-804059344b20"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daff7900-9820-4337-ab0e-ee8b8f9947af}" ma:internalName="TaxCatchAll" ma:showField="CatchAllData" ma:web="5b8123d7-fe43-4035-bc7b-6756608abc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caf496a-380f-4dda-bb79-804059344b20" xsi:nil="true"/>
    <lcf76f155ced4ddcb4097134ff3c332f xmlns="45d2c319-63bf-4852-b8a6-82fa2bb2b2af">
      <Terms xmlns="http://schemas.microsoft.com/office/infopath/2007/PartnerControls"/>
    </lcf76f155ced4ddcb4097134ff3c332f>
    <ReviewDate xmlns="45d2c319-63bf-4852-b8a6-82fa2bb2b2af" xsi:nil="true"/>
    <DocumentContact xmlns="45d2c319-63bf-4852-b8a6-82fa2bb2b2af">
      <UserInfo>
        <DisplayName/>
        <AccountId xsi:nil="true"/>
        <AccountType/>
      </UserInfo>
    </DocumentContact>
  </documentManagement>
</p:properties>
</file>

<file path=customXml/itemProps1.xml><?xml version="1.0" encoding="utf-8"?>
<ds:datastoreItem xmlns:ds="http://schemas.openxmlformats.org/officeDocument/2006/customXml" ds:itemID="{357377D0-86C8-48E5-98F5-4007A478D460}"/>
</file>

<file path=customXml/itemProps2.xml><?xml version="1.0" encoding="utf-8"?>
<ds:datastoreItem xmlns:ds="http://schemas.openxmlformats.org/officeDocument/2006/customXml" ds:itemID="{3D3A54E9-3829-4708-B8E8-605DF79E33D7}"/>
</file>

<file path=customXml/itemProps3.xml><?xml version="1.0" encoding="utf-8"?>
<ds:datastoreItem xmlns:ds="http://schemas.openxmlformats.org/officeDocument/2006/customXml" ds:itemID="{F065BF74-ED0F-4E8E-A7E0-3955CDAC59D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Cosgrove</dc:creator>
  <cp:keywords/>
  <dc:description/>
  <cp:lastModifiedBy>Eliane Augareils</cp:lastModifiedBy>
  <cp:revision/>
  <dcterms:created xsi:type="dcterms:W3CDTF">2021-06-04T06:42:21Z</dcterms:created>
  <dcterms:modified xsi:type="dcterms:W3CDTF">2022-09-14T12:33:53Z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0x010100F7065B1758C8834CAA9FCD0A3A4D7BCD</vt:lpwstr>
  </property>
  <property fmtid="{D5CDD505-2E9C-101B-9397-08002B2CF9AE}" pid="3" name="MediaServiceImageTags">
    <vt:lpwstr/>
  </property>
</Properties>
</file>